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omments1.xml" ContentType="application/vnd.openxmlformats-officedocument.spreadsheetml.comments+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lcmartinezc\Downloads\"/>
    </mc:Choice>
  </mc:AlternateContent>
  <bookViews>
    <workbookView xWindow="0" yWindow="0" windowWidth="28800" windowHeight="12300" firstSheet="4" activeTab="3"/>
  </bookViews>
  <sheets>
    <sheet name="LISTADO DE PROCESOS" sheetId="7" state="hidden" r:id="rId1"/>
    <sheet name="PORTADA" sheetId="2" state="hidden" r:id="rId2"/>
    <sheet name="Hoja4" sheetId="4" state="hidden" r:id="rId3"/>
    <sheet name="RESUMEN" sheetId="13" r:id="rId4"/>
    <sheet name="CONSOLIDADO" sheetId="12" r:id="rId5"/>
    <sheet name="CIERRE 2024" sheetId="14" r:id="rId6"/>
    <sheet name="TABLERO DE MANDO" sheetId="6" state="hidden" r:id="rId7"/>
    <sheet name="Hoja4 (2)" sheetId="5" state="hidden" r:id="rId8"/>
  </sheets>
  <externalReferences>
    <externalReference r:id="rId9"/>
  </externalReferences>
  <definedNames>
    <definedName name="_xlnm._FilterDatabase" localSheetId="4" hidden="1">CONSOLIDADO!$A$4:$EJ$63</definedName>
    <definedName name="SegmentaciónDeDatos_DEPENDENCIA">#REF!</definedName>
    <definedName name="SegmentaciónDeDatos_FUENTE">#REF!</definedName>
    <definedName name="SegmentaciónDeDatos_PROCESO">#REF!</definedName>
  </definedName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3" l="1"/>
  <c r="L24" i="6" l="1"/>
  <c r="W24" i="6" s="1"/>
  <c r="L23" i="6"/>
  <c r="K23" i="6"/>
  <c r="L22" i="6"/>
  <c r="K22" i="6"/>
  <c r="W6" i="6"/>
  <c r="W9" i="6"/>
  <c r="W7" i="6"/>
  <c r="W8" i="6"/>
  <c r="W10" i="6"/>
  <c r="W11" i="6"/>
  <c r="W12" i="6"/>
  <c r="W13" i="6"/>
  <c r="W14" i="6"/>
  <c r="W15" i="6"/>
  <c r="W16" i="6"/>
  <c r="W17" i="6"/>
  <c r="W18" i="6"/>
  <c r="W19" i="6"/>
  <c r="W20" i="6"/>
  <c r="W21"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C42" i="2"/>
  <c r="D37" i="2"/>
  <c r="W22" i="6" l="1"/>
  <c r="W23" i="6"/>
  <c r="W5" i="6"/>
  <c r="C55" i="2" l="1"/>
  <c r="D38" i="2"/>
  <c r="C58" i="2"/>
  <c r="D40" i="2"/>
  <c r="D55" i="2"/>
  <c r="D39" i="2"/>
  <c r="C28" i="2"/>
  <c r="C70" i="2"/>
  <c r="C15" i="2" l="1"/>
</calcChain>
</file>

<file path=xl/comments1.xml><?xml version="1.0" encoding="utf-8"?>
<comments xmlns="http://schemas.openxmlformats.org/spreadsheetml/2006/main">
  <authors>
    <author>Usuario</author>
  </authors>
  <commentList>
    <comment ref="L4" authorId="0" shapeId="0">
      <text>
        <r>
          <rPr>
            <b/>
            <sz val="9"/>
            <color indexed="81"/>
            <rFont val="Tahoma"/>
            <family val="2"/>
          </rPr>
          <t>Incluir si la tendencia es aumentar, mantenerse o disminuir</t>
        </r>
        <r>
          <rPr>
            <sz val="9"/>
            <color indexed="81"/>
            <rFont val="Tahoma"/>
            <family val="2"/>
          </rPr>
          <t xml:space="preserve">
</t>
        </r>
      </text>
    </comment>
  </commentList>
</comments>
</file>

<file path=xl/sharedStrings.xml><?xml version="1.0" encoding="utf-8"?>
<sst xmlns="http://schemas.openxmlformats.org/spreadsheetml/2006/main" count="1333" uniqueCount="447">
  <si>
    <t>LISTADO DE PROCESOS</t>
  </si>
  <si>
    <t>No.</t>
  </si>
  <si>
    <t>CLASIFICACIÓN</t>
  </si>
  <si>
    <t>PROCESOS</t>
  </si>
  <si>
    <t>RESPONSABLE</t>
  </si>
  <si>
    <t>Naturaleza Estratégica</t>
  </si>
  <si>
    <t>GESTIÓN DE LA PLANEACIÓN</t>
  </si>
  <si>
    <t>LÍDER DE PROCESO</t>
  </si>
  <si>
    <t xml:space="preserve">GESTIÓN DEL SGI </t>
  </si>
  <si>
    <t>GESTIÓN DE LAS COMUNICACIONES</t>
  </si>
  <si>
    <t>GESTIÓN DE TECNOLOGÍA DE LA INFORMACIÓN Y COMUNICACIONES</t>
  </si>
  <si>
    <t>GESTIÓN DE COOPERACIÓN Y ASUNTOS INTERNACIONALES</t>
  </si>
  <si>
    <t>Naturaleza Misional</t>
  </si>
  <si>
    <t>GENERACIÓN DE DATOS E INFORMACIÓN HIDROMETEREOLÓGICA Y AMBIENTAL PARA LA TOMA DE DECISIONES</t>
  </si>
  <si>
    <t>GENERACIÓN DE CONOCIMIENTO E INVESTIGACIÓN</t>
  </si>
  <si>
    <t>SERVICIOS (ACREDITACIÓN, LABORATORIO, METEOROLOGÍA AERONÁUTICA, PRONÓSTICO Y REDES)</t>
  </si>
  <si>
    <t>GESTIÓN DE SERVICIO AL CIUDADANO</t>
  </si>
  <si>
    <t>Naturaleza Apoyo</t>
  </si>
  <si>
    <t>GESTIÓN DE SERVICIOS ADMINISTRATIVOS</t>
  </si>
  <si>
    <t>GESTIÓN DE ALMACÉN E INVENTARIOS</t>
  </si>
  <si>
    <t>GESTIÓN JURÍDICA Y CONTRACTUAL</t>
  </si>
  <si>
    <t>GESTIÓN DEL DESARROLLO DEL TALENTO HUMANO</t>
  </si>
  <si>
    <t>GESTIÓN FINANCIERA</t>
  </si>
  <si>
    <t>GESTIÓN DOCUMENTAL</t>
  </si>
  <si>
    <t>GESTIÓN DE CONTROL DISCIPLINARIO INTERNO</t>
  </si>
  <si>
    <t>Naturaleza de Evaluación</t>
  </si>
  <si>
    <t>EVALUACIÓN Y EL MEJORAMIENTO CONTÍNUO</t>
  </si>
  <si>
    <t>Instituto de Hidrología, Meteorología y Estudios Ambientales</t>
  </si>
  <si>
    <t>Tablero de  indicadores de  gestión por proceso</t>
  </si>
  <si>
    <t>Vigencia : 2024</t>
  </si>
  <si>
    <t>Total</t>
  </si>
  <si>
    <t>CRITERIOS DE EVALUACIÓN</t>
  </si>
  <si>
    <t xml:space="preserve">PROCESOS ESTRATÉGICOS </t>
  </si>
  <si>
    <t>no aplica medición</t>
  </si>
  <si>
    <t>Promedio entre  0 y 24%</t>
  </si>
  <si>
    <t>Promedio entre  25% y 69%</t>
  </si>
  <si>
    <t>Promedio entre 70 y 90%</t>
  </si>
  <si>
    <t>Promedio entre  91 y 100%</t>
  </si>
  <si>
    <t xml:space="preserve">Mayor al 100% sobre ejecutado </t>
  </si>
  <si>
    <t xml:space="preserve">Nivel </t>
  </si>
  <si>
    <t>Estratégico</t>
  </si>
  <si>
    <t>Para consultar el resultado de  los  indicadores de los procesos, diríjase a la Hoja  TABLERO DE INDICADORES 2024</t>
  </si>
  <si>
    <t>Proceso</t>
  </si>
  <si>
    <t xml:space="preserve">Cantidad </t>
  </si>
  <si>
    <t>Gestión de Cooperación y Asuntos Internacionales</t>
  </si>
  <si>
    <t>Gestión de la Planeación</t>
  </si>
  <si>
    <t>Gestión de las Comunicaciones</t>
  </si>
  <si>
    <t>Gestión de Tecnología de Información y Comunicaciones</t>
  </si>
  <si>
    <t>Gestión del SGI</t>
  </si>
  <si>
    <t>Para consultar  el detalle de la hoja de vida de los  indicadores  por proceso (F-SGI-001)  y los respectivos  reportes de los indicadores (E-SGI-F023) consulte el siguiente  enlace</t>
  </si>
  <si>
    <t xml:space="preserve">Total </t>
  </si>
  <si>
    <t>https://drive.google.com/drive/folders/1DqfUOr1tv2GMnAb7Iz7UTwhdWiQzWkq8?usp=sharing</t>
  </si>
  <si>
    <t>PROCESOS MISIONALES</t>
  </si>
  <si>
    <t>Total de indicadores por tipo de proceso</t>
  </si>
  <si>
    <t>Misional</t>
  </si>
  <si>
    <t>Generación de Datos e Información Hidrometereológica y Ambiental para la toma de decisiones</t>
  </si>
  <si>
    <t>Generación del Conocimiento e Investigación</t>
  </si>
  <si>
    <t>Gestión de Servicio al Ciudadano</t>
  </si>
  <si>
    <t>SERVICIOS (Laboratorio, acreditación, Aeronáutica, Pronósticos Y Redes)</t>
  </si>
  <si>
    <t>PROCESOS DE APOYO</t>
  </si>
  <si>
    <t xml:space="preserve">Apoyo </t>
  </si>
  <si>
    <t>Gestión de Servicios Administrativos</t>
  </si>
  <si>
    <t>Gestión del Control Disciplinario Interno</t>
  </si>
  <si>
    <t>Gestión del Desarrollo del Talento Humano</t>
  </si>
  <si>
    <t>Gestión Documental</t>
  </si>
  <si>
    <t>Gestión Financiera</t>
  </si>
  <si>
    <t xml:space="preserve">PROCESOS DE EVALUACIÓN </t>
  </si>
  <si>
    <t>Evaluación</t>
  </si>
  <si>
    <t>Evaluación y el Mejoramiento Continuo</t>
  </si>
  <si>
    <t>Etiquetas de fila</t>
  </si>
  <si>
    <t>Cuenta de PROCESO</t>
  </si>
  <si>
    <t>Apoyo</t>
  </si>
  <si>
    <t>Gestión Jurídica y Contractual</t>
  </si>
  <si>
    <t>SERVICIOS (Laboratorio, acreditación,Aereonáutica, Pronósticos Y Redes)</t>
  </si>
  <si>
    <t>Total general</t>
  </si>
  <si>
    <t>Rangos</t>
  </si>
  <si>
    <t>Gestion de Almacén e inventarios</t>
  </si>
  <si>
    <t>RESULTADO DE LA MEDICIÓN DEL INDICADOR</t>
  </si>
  <si>
    <t>CÓDIGO</t>
  </si>
  <si>
    <t xml:space="preserve">FUENTE </t>
  </si>
  <si>
    <t>TIPO DE PROCESO</t>
  </si>
  <si>
    <t>PROCESO</t>
  </si>
  <si>
    <t xml:space="preserve"> NOMBRE DEL INDICADOR</t>
  </si>
  <si>
    <t>UTILIDAD DEL INDICADOR</t>
  </si>
  <si>
    <t>PRODUCTO</t>
  </si>
  <si>
    <t>UNIDAD</t>
  </si>
  <si>
    <t>FRECUENCIA DE MEDICIÓN</t>
  </si>
  <si>
    <t>META</t>
  </si>
  <si>
    <t>FÓRMULA DEL INDICADOR</t>
  </si>
  <si>
    <t>TENDENCIA</t>
  </si>
  <si>
    <t>TIPO DE INDICADOR</t>
  </si>
  <si>
    <t>ENERO</t>
  </si>
  <si>
    <t>FEBRERO</t>
  </si>
  <si>
    <t>MARZO</t>
  </si>
  <si>
    <t>ABRIL</t>
  </si>
  <si>
    <t>MAYO</t>
  </si>
  <si>
    <t>JUNIO</t>
  </si>
  <si>
    <t>JULIO</t>
  </si>
  <si>
    <t>AGOSTO</t>
  </si>
  <si>
    <t>SEPTIEMBRE</t>
  </si>
  <si>
    <t>OCTUBRE</t>
  </si>
  <si>
    <t>NOVIEMBRE</t>
  </si>
  <si>
    <t>DICIEMBRE</t>
  </si>
  <si>
    <t>GPI-SGI001</t>
  </si>
  <si>
    <t>Seguimiento Plan Acción Anual</t>
  </si>
  <si>
    <t>Evaluar el nivel de cumplimiento de los compromisos adquiridos en el plan de acción. El indicador es acumulativo.</t>
  </si>
  <si>
    <t xml:space="preserve">Formato E-PI-F014 </t>
  </si>
  <si>
    <t xml:space="preserve">Porcentaje </t>
  </si>
  <si>
    <t>Trimestral</t>
  </si>
  <si>
    <t xml:space="preserve">(No. de periodos actualizados / año ) * 100   </t>
  </si>
  <si>
    <t>Mantenerse</t>
  </si>
  <si>
    <t>Eficacia</t>
  </si>
  <si>
    <t>GPI-SGI002</t>
  </si>
  <si>
    <t xml:space="preserve">Seguimiento ejecución presupuestal </t>
  </si>
  <si>
    <t>Medir el nivel de ejecución de informes de ejecución presupuestal presentados al Ministerio de Hacienda frente a los  Programados</t>
  </si>
  <si>
    <t xml:space="preserve"> informes de ejecución presupuestal presentados al Ministerio de Hacienda</t>
  </si>
  <si>
    <t>(No. de INFORMES TRIMESTRAL MHCP realizados / No. INFORMES TRIMESTRAL MHCP programados) * 100</t>
  </si>
  <si>
    <t>SGI-SGI001</t>
  </si>
  <si>
    <t>Seguimiento al plan de trabajo definido para la vigencia</t>
  </si>
  <si>
    <t xml:space="preserve">Verificar el cumplimiento a  la implementación del Sistema de Gestión Integrado de acuerdo con el plan de trabajo </t>
  </si>
  <si>
    <t xml:space="preserve">Plan de trabajo ejecutado al 100% </t>
  </si>
  <si>
    <t>Actividades Ejecutadas/ actividades planeadas * 100%</t>
  </si>
  <si>
    <t>Aumentar</t>
  </si>
  <si>
    <t>SGI-SGI002</t>
  </si>
  <si>
    <t xml:space="preserve"> Riesgos de corrupción con ciclo de riesgos completo</t>
  </si>
  <si>
    <t>Medir la gestión integral del ciclo del riesgo de corrupción (hasta la implementación de tratamiento )</t>
  </si>
  <si>
    <t xml:space="preserve">Riesgos de corrupción con el ciclo de gestión  completo </t>
  </si>
  <si>
    <t>Cuatrimestral</t>
  </si>
  <si>
    <t>Número total de riesgos de corrupción valorados y con tratamiento / Número total de riesgos de corrupción  identificados</t>
  </si>
  <si>
    <t>SGI-SGI003</t>
  </si>
  <si>
    <t xml:space="preserve"> Riesgos de gestión con ciclo de riesgos completo</t>
  </si>
  <si>
    <t>Medir la gestión integral del ciclo del riesgo de gestión (hasta la implementación de tratamiento )</t>
  </si>
  <si>
    <t xml:space="preserve">Riesgos de gestión con el ciclo de gestión  completo </t>
  </si>
  <si>
    <t>Número total de riesgos de gestión valorados y con tratamiento / Número total de riesgos de gestión identificados</t>
  </si>
  <si>
    <t>SGI-GCC001</t>
  </si>
  <si>
    <t>Videos de pronóstico diario del tiempo producido</t>
  </si>
  <si>
    <t>Mantener informada oportunamente a la ciudadanía sobre el estado del tiempo, para contribuir a la toma de decisiones.</t>
  </si>
  <si>
    <t xml:space="preserve">Información oportuna  entregada </t>
  </si>
  <si>
    <t>Mensual</t>
  </si>
  <si>
    <t>(No. de videos emitidos o publicados / No. total videos producidos) * 100</t>
  </si>
  <si>
    <t>SGI-GCC002</t>
  </si>
  <si>
    <t>Eventos Institucionales</t>
  </si>
  <si>
    <t>Dar a conocer a través de eventos, los productos y servicios que ofrece el Ideam  a las entidades y público en general,  para la toma de decisiones.</t>
  </si>
  <si>
    <t xml:space="preserve"> eventos, los productos y servicios informacos a los grupos de valor y de interés </t>
  </si>
  <si>
    <t xml:space="preserve">trimestral </t>
  </si>
  <si>
    <t>(No. de eventos realizados / No. total de eventos programados) *100</t>
  </si>
  <si>
    <t>SGI-TIC003</t>
  </si>
  <si>
    <t>Porcentaje de atención de solicitudes de servicios de TI a través de la mesa de servicio</t>
  </si>
  <si>
    <t xml:space="preserve">Lograr un nivel de atención eficiente y de alta calidad en la resolución de solicitudes de servicios de TI, atendiendo al menos el 90% de las solicitudes recibidas a través de la mesa de servicio </t>
  </si>
  <si>
    <t xml:space="preserve">total de servicios de TI atendidos </t>
  </si>
  <si>
    <t xml:space="preserve">Trimestral </t>
  </si>
  <si>
    <t>(No tickets atendidos / No tickets solicitados) X 100.</t>
  </si>
  <si>
    <t>SGI-TIC002</t>
  </si>
  <si>
    <t>Implementaciòn de la estrategia de Uso y Apropiaciòn de TI</t>
  </si>
  <si>
    <t>Asegurar la implementación efectiva de la estrategia de uso y apropiación de TI</t>
  </si>
  <si>
    <t>actividades implementadas  de uso y apropiación de servicios TI</t>
  </si>
  <si>
    <t>Número de actividades de divulgación de uso y apropiación de TI / Numero de actividades programadas de TI * 100</t>
  </si>
  <si>
    <t>SGI-TIC004</t>
  </si>
  <si>
    <t>Porcentaje de la Infraestructura informática del IDEAM operando adecuadamente.</t>
  </si>
  <si>
    <t>Medir el porcentaje de recursos de Infraestructura TI (servidores, dispositivos de seguridad perimetral, almacenamientos y dispositivos de comunicación) en operación.</t>
  </si>
  <si>
    <t>Total de infraestructura de TI en operación</t>
  </si>
  <si>
    <t>D= ((HB - HI)/HB) * 99
D= Porcentaje disponibilidad de infraestructura TI por trimestre
HB = Horas base de disponibilidad por trimestre (2190 horas). 
HI = Horas de indisponibilidad.
TPAV: Total políticas a Auditar en la vigencia
TPA=( NPA/TPAV)*100</t>
  </si>
  <si>
    <t>SGI-TIC001</t>
  </si>
  <si>
    <t>Porcentaje de actividades ejecutadas de los Planes de Seguridad y del Plan de Tratamiento de Riesgos respecto al total de actividades planificadas.</t>
  </si>
  <si>
    <t>Asegurar la implementación efectiva de los Planes de Seguridad y del Plan de Tratamiento de Riesgos, logrando la ejecución de al menos el 90% de las actividades planificadas,</t>
  </si>
  <si>
    <t>Actividades implementadas de seguridad</t>
  </si>
  <si>
    <t>Número de actividades ejecutadas del Plan de Segiridad y Privacidad de la Información  y Plan de Tratamiento de Riesgos / Numero de actividades programadas en el plan de Seguridad y Privacidad de la Información y Plan de Tratamiento de Riesgos* 100</t>
  </si>
  <si>
    <t>Eficiencia</t>
  </si>
  <si>
    <t>SGI-RI-001</t>
  </si>
  <si>
    <t xml:space="preserve">Número de productos de Cooperación Internacional gestionados para el IDEAM.	</t>
  </si>
  <si>
    <t>Medir la efectividad de CAI en consolidar las relaciones internacionales del IDEAM.</t>
  </si>
  <si>
    <t>Mecanismos firmados de cooperación</t>
  </si>
  <si>
    <t>Unidades</t>
  </si>
  <si>
    <t>Semestral</t>
  </si>
  <si>
    <t>Número de productos de Cooperación Internacional gestionados.</t>
  </si>
  <si>
    <t>SGI-RI-002</t>
  </si>
  <si>
    <t xml:space="preserve">Número de productos de Cooperación Internacional o relacionamiento gestionados con los puntos focales del IDEAM	</t>
  </si>
  <si>
    <t xml:space="preserve">Medir la eficacia de CAI en gestionar productos de cooperacion internacional con las instancias multilaterales en donde IDEAM represneta a Colombia.	</t>
  </si>
  <si>
    <t>Convenios de proyectos firmados</t>
  </si>
  <si>
    <t xml:space="preserve">Número de productos de Cooperación Internacional o relacionamiento con puntos focales del IDEAM	</t>
  </si>
  <si>
    <t>SGI-RI-003</t>
  </si>
  <si>
    <t xml:space="preserve">No. de encuentros de Alto Nivel con actores internacionales en los que participa el IDEAM	</t>
  </si>
  <si>
    <t xml:space="preserve">Medir la participacion del IDEAM en encuentros de alto nivel relacionados en Cooperación Internacional y relacionamiento estrategico.	</t>
  </si>
  <si>
    <t>Aplicaciones a convocatorias presentadas</t>
  </si>
  <si>
    <t xml:space="preserve">No. de encuentros de Alto Nivel en los que participa el IDEAM	</t>
  </si>
  <si>
    <t>SGI-SEI 001</t>
  </si>
  <si>
    <t>Monitoreo del estado de los glaciares en Colombia.</t>
  </si>
  <si>
    <t>Evaluar el nivel de cumplimiento de los requerimientos básicos de información primaria glaciológica de la Subdirección de Ecosistemas.</t>
  </si>
  <si>
    <t>Informes de cada monitoreo</t>
  </si>
  <si>
    <t>Anual</t>
  </si>
  <si>
    <t>Número de monitoreos realizados / número de monitoreos programados * 100</t>
  </si>
  <si>
    <t>SGI-MET 003</t>
  </si>
  <si>
    <t>Boletines predicción climática elaborados</t>
  </si>
  <si>
    <t>Medir el cumplimiento en la elaboración y publicación de boletines mensuales de predicción climática</t>
  </si>
  <si>
    <t>Boletines de predicción climática publicados</t>
  </si>
  <si>
    <t xml:space="preserve">Mensual </t>
  </si>
  <si>
    <t>(No. de boletines predicción climática en web / No. de boletines elaborados) *100</t>
  </si>
  <si>
    <t>SGI-MET 004</t>
  </si>
  <si>
    <t xml:space="preserve">Certificaciones Climatológicas	</t>
  </si>
  <si>
    <t xml:space="preserve">Determinar el porcentaje de certificaciones respondidas a tiempo	</t>
  </si>
  <si>
    <t>(No. de certificaciones solicitadas / No. de certificaciones emitidas) *100</t>
  </si>
  <si>
    <t>SGI-SEI 003</t>
  </si>
  <si>
    <t>Acciones realizadas para el fortalecimiento del SIA y del SIAC.</t>
  </si>
  <si>
    <t>Asegurar la disponibilidad y calidad de la información ambiental generada, para la toma de decisiones de grupos de interés.</t>
  </si>
  <si>
    <t>Total de acciones realizadas para el fortalecimiento del SIA y SIAC</t>
  </si>
  <si>
    <t>Número de acciones realizadas para el fortalecimiento del SIA y del SIAC / Número de acciones programadas para el fortalecimiento del SIA y del SIAC * 100</t>
  </si>
  <si>
    <t>SGI-SEI 002</t>
  </si>
  <si>
    <t>Acciones realizadas para el monitoreo y seguimiento de los suelos y las tierras en Colombia.</t>
  </si>
  <si>
    <t>Medir el cumplimiento de las acciones realizas para continuar con monitoreo y seguimiento de suelos, ecosistemas y tierras con fin de establecer el estado de estos recursos</t>
  </si>
  <si>
    <t>Total de acciones realizadas para el monitoreo del Estado de los recursos naturales.</t>
  </si>
  <si>
    <t>Número de acciones realizadas para el monitoreo y seguimiento de los suelos y las tierras en Colombia /Número de acciones proyectadas para el monitoreo y seguimiento de los suelos y las tierras en Colombia * 100</t>
  </si>
  <si>
    <t>SGI-SEI 004</t>
  </si>
  <si>
    <t>Boletines sobre el estado del recurso forestal.</t>
  </si>
  <si>
    <t>Generar información sobre el estado del recurso forestal, para la toma de decisiones de grupos de interés.</t>
  </si>
  <si>
    <t>Boletines del estado del recurso forestal publicado</t>
  </si>
  <si>
    <t>Número de boletines sobre el estado del recurso forestal publicados</t>
  </si>
  <si>
    <t>SGI-SEA 002</t>
  </si>
  <si>
    <t>Auditorías realizadas</t>
  </si>
  <si>
    <t>Informar sobre el cumplimiento de las actividades misionales de acreditación de laboratorios</t>
  </si>
  <si>
    <t>Total de auditorías realizadas</t>
  </si>
  <si>
    <t xml:space="preserve">Número </t>
  </si>
  <si>
    <t>Σ No. días de auditorías por auditor</t>
  </si>
  <si>
    <t>Producto</t>
  </si>
  <si>
    <t>SGI-OSPA 001</t>
  </si>
  <si>
    <t>Oportunidad de la información</t>
  </si>
  <si>
    <t>Adelantar la gestión institucional necesaria para reducir el riesgo de no contar con la información oportuna de insumos para la generación de pronósticos de información hidrometeorológica y ambiental.</t>
  </si>
  <si>
    <t>Informes elaborados oportunamente</t>
  </si>
  <si>
    <t>(No. de reportes generados, aplicando el plan de contingencia para la consecución de información / No. de reportes esperados) *100</t>
  </si>
  <si>
    <t>Efectividad</t>
  </si>
  <si>
    <t>SGI-OSPA 002</t>
  </si>
  <si>
    <t>Adelantar la gestión necesaria para mantener el óptimo seguimiento a las condiciones hidrometeorológicas y ambientales.</t>
  </si>
  <si>
    <t>Informes de Seguimiento</t>
  </si>
  <si>
    <t>(No. Informes elaborados / No. Informes esperados) *100</t>
  </si>
  <si>
    <t>SGI-SEA 001</t>
  </si>
  <si>
    <t>Porcentaje de avance en el procesamiento estadístico de las bases de datos de los subsistemas RUA, RESPEL, PCB y SISAIRE.</t>
  </si>
  <si>
    <t xml:space="preserve">Medir el avance en el procesamiento de las bases de datos que se realiza de forma gradual de acuerdo con las fechas de transmisión de cada subsistema (RUA, RESPEL, PCB y SISAIRE) para el mejoramiento de los procesos de generación de información. Medir el avance en el procesamiento de las bases de datos que se realiza de forma gradual de acuerdo con las fechas de transmisión de cada subsistema (RUA, RESPEL, PCB y SISAIRE) para el mejoramiento de los procesos de generación de información. </t>
  </si>
  <si>
    <t>Bases de datos procesadas</t>
  </si>
  <si>
    <t>%avance del procesamiento RUA+%avance del procesamiento RESPEL+%avance del procesamiento PCB+%avance del procesamiento SISAIRE</t>
  </si>
  <si>
    <t>SGI-SAC 002</t>
  </si>
  <si>
    <t>Nivel de satisfacción ciudadano</t>
  </si>
  <si>
    <t xml:space="preserve">Evaluar el nivel de satisfacción y percepción de los usuarios con respecto a los servicios y trámites prestados por parte del Ideam.	</t>
  </si>
  <si>
    <t>Informe de nivel de satisfacción de usuarios</t>
  </si>
  <si>
    <t>(No. total de encuestados satisfechos con el servicio/ No. total de encuestados)*100</t>
  </si>
  <si>
    <t>SGI-SAC 001</t>
  </si>
  <si>
    <t>Oportunidad en tiempo de respuesta</t>
  </si>
  <si>
    <t>Medir la oportunidad en los tiempos de respuesta, estableciendo alertas evitando así contestar requerimiento fuera de términos.</t>
  </si>
  <si>
    <t>PQRSDF resueltas dentro de términos</t>
  </si>
  <si>
    <t xml:space="preserve">(No. de PQRSDF resueltas dentro de términos / No. de PQRSDF recibidas) *100	</t>
  </si>
  <si>
    <t>Casos de corrupción de Atención al Ciudadano denunciados</t>
  </si>
  <si>
    <t>Medir la cantidad de casos de corrupción que se puedan presentar en el Grupo de Atención al Ciudadano, con el fin de identificar la materialicen de riesgo de corrupción y tomar las acciones pertinentes.</t>
  </si>
  <si>
    <t>Casos de corrupción presentados</t>
  </si>
  <si>
    <t>(No. de casos de corrupción de Atención al Ciudadano denunciados / No. total de PQRSDF)*100</t>
  </si>
  <si>
    <t>0%</t>
  </si>
  <si>
    <t>SGI-GSA 001</t>
  </si>
  <si>
    <t>Cumplimiento ejecución presupuestal</t>
  </si>
  <si>
    <t>Dar cumplimiento a la ejecución del presupuesto asignado al Grupo de Servicios Administrativos.</t>
  </si>
  <si>
    <t>Total de la ejecución del presupuesto asignado al Grupo de Servicios Administrativos.</t>
  </si>
  <si>
    <t>(Valor contratos adjudicados / valor presupuesto asignado en la vigencia) * 100</t>
  </si>
  <si>
    <t>SGI-GSA 002</t>
  </si>
  <si>
    <t>Mantenimientos generales</t>
  </si>
  <si>
    <t>Atender el 100% de las solicitudes de mantenimiento generadas en la sede principal, laboratorio, bodega 42.</t>
  </si>
  <si>
    <t>Total de mantenimientos en la sede principal atendidos</t>
  </si>
  <si>
    <t>(No. de solicitudes de mantenimiento general solucionadas / No. de solicitudes de mantenimiento general recibidas) *100</t>
  </si>
  <si>
    <t xml:space="preserve">SGI-GSA 003 </t>
  </si>
  <si>
    <t>Tramite de siniestros</t>
  </si>
  <si>
    <t>Atender el 100% de los siniestros presentados</t>
  </si>
  <si>
    <t>Total de sinestros atendidos</t>
  </si>
  <si>
    <t xml:space="preserve">Semestral </t>
  </si>
  <si>
    <t>(Número de siniestros presentados/Número de siniestros resueltos)*100</t>
  </si>
  <si>
    <t>SGI-GFP 002</t>
  </si>
  <si>
    <t>Atención Oportuna a trámites presupuestales</t>
  </si>
  <si>
    <t>Medir el nivel de trámites presupuestales atendidos con efectividad a las dependencias de la entidad, dentro de los tiempos establecidos, según nuestros procedimientos.</t>
  </si>
  <si>
    <t>total de trámites presupuestales atendidos</t>
  </si>
  <si>
    <t>Total de trámites presupuestales recibidos mediante el Sistema de Gestión Documental (Orfeo) / Total de trámites realizados en SIIF Nación en oportunidad.</t>
  </si>
  <si>
    <t>SGI-GFP 001</t>
  </si>
  <si>
    <t>Informes generados como resultado de la Ejecución Presupuestal</t>
  </si>
  <si>
    <t>Medir el porcentaje de efectividad en la entrega de informes a cada una de las dependencias ejecutoras del presupuesto de la entidad, así como también el grado de retroalimentación recibidos de dichos informes.</t>
  </si>
  <si>
    <t>total de informes presupuestales de la vigencia realizados</t>
  </si>
  <si>
    <t>(No. informes de ejecución presupuestal entregados oportunamente / No. Informes solicitados) *100</t>
  </si>
  <si>
    <t>SGI-GFT 001</t>
  </si>
  <si>
    <t>Porcentaje de traslado a SCUN cumplidos al 100%</t>
  </si>
  <si>
    <t>Verificar semanalmente la disponibilidad de recursos en las cuentas bancarias del Instituto y si procede se tramita el traslado a la SCUN para
controlar la posibilidad de pérdida económica y reputacional, dentro del termino establecido por el MHCP</t>
  </si>
  <si>
    <t>Conciliaciones Semanales SCUN realizadas</t>
  </si>
  <si>
    <t>(Conciliaciones SCUN realizadas / Semanas del mes)*100</t>
  </si>
  <si>
    <t>SGI-GFT 002</t>
  </si>
  <si>
    <t>Porcentaje de informes de seguimiento diario cumplidos al 100%</t>
  </si>
  <si>
    <t>Realizar seguimiento a las obligaciones allegadas al Grupo de Tesorería, para controlar la posibilidad de pérdida económica y reputacional por inoportunidad en los pagos</t>
  </si>
  <si>
    <t>Informes de seguimiento diarios</t>
  </si>
  <si>
    <t>(Informes de seguimiento diarios / días hábiles del mes)*100</t>
  </si>
  <si>
    <t>SGI-GFT 003</t>
  </si>
  <si>
    <t xml:space="preserve">Porcentaje de reportes de seguimiento PAC mensuales
cumplidos al 100% </t>
  </si>
  <si>
    <t>Verificar mensualmente la generación y socialización del reporte de seguimiento PAC, para que las depenciencias ejecutoras gestionen el trámite de las facturas electrónicas o documentos equivalentes por parte del Grupo de Contabilidad.</t>
  </si>
  <si>
    <t>Informes de Seguimiento al PAC</t>
  </si>
  <si>
    <t xml:space="preserve">(Informes de seguimiento PAC mensuales / Informes programado en cronograma)*100 </t>
  </si>
  <si>
    <t>SGI-GGD001</t>
  </si>
  <si>
    <t>Envío de comunicaciones a través de la Ventanilla Única de Salida</t>
  </si>
  <si>
    <t>Medir la efectividad de la entrega al destinatario de las comunicaciones enviadas a través de la Ventanilla Única de Salida</t>
  </si>
  <si>
    <t>Total de comunicaciones enviadas por Ventanilla Única de Salida</t>
  </si>
  <si>
    <t>(Total de comunicaciones efectivamente entregadas al destinatario *100 / total de comunicaciones enviadas por Ventanilla Única de Salida)</t>
  </si>
  <si>
    <t>SGI-CDI001</t>
  </si>
  <si>
    <t>Seguimiento a la eficacia de los pliegos de cargos que emite el  Grupo de Instrucción de Control Disciplinario.</t>
  </si>
  <si>
    <t xml:space="preserve"> Realizar el seguimiento a la eficacia de los pliegos de cargos que emite el  Grupo de Instrucción de Control Disciplinario      </t>
  </si>
  <si>
    <t>(N° de pliegos de cargos remitidos a sede de juzgamiento en la vigencia / N° pliegos de cargos sin devolución para variación en la vigencia) *100</t>
  </si>
  <si>
    <t>SGI-CDI002</t>
  </si>
  <si>
    <t xml:space="preserve">Seguimiento a la eficiencia en el proceso de la gestión de las noticas disciplinarias que se recepciónan en el Grupo de Instrucción de Control Disciplinario	</t>
  </si>
  <si>
    <t xml:space="preserve"> realizar el seguimiento a la eficiencia en el proceso de la gestión de las noticas disciplinarias que se recepción en el Grupo de Instrucción de Control Disciplinario</t>
  </si>
  <si>
    <t xml:space="preserve">(N° de noticias disciplinarias de la vigencia / N° de procesos con auto de evaluación inicial de la vigencia) *100 </t>
  </si>
  <si>
    <t>SGI-CDI003</t>
  </si>
  <si>
    <t xml:space="preserve">Seguimiento a la eficiencia en el proceso de la gestión de las solicitudes probatorias que se realiza el Grupo de Instrucción de Control Disciplinario	</t>
  </si>
  <si>
    <t>realizar el seguimiento a la eficiencia en el proceso de la gestión de las solicitudes probatorias que se realiza el Grupo de Instrucción de Control Disciplinario</t>
  </si>
  <si>
    <t>(N° de solicitudes de información probatoria realizadas al corte del semestre / N° de solicitudes probatorias resueltas e incluidas en el expediente disciplinario al corte del semestre) *100</t>
  </si>
  <si>
    <t>SGI-EMC 001</t>
  </si>
  <si>
    <t xml:space="preserve">Cumplimiento del Plan Anual de Auditorias </t>
  </si>
  <si>
    <t>Verificar el cumplimiento del Plan Anual de Auditorias</t>
  </si>
  <si>
    <t>Informes de auditoría</t>
  </si>
  <si>
    <t>(No. De auditorias - Informes de Ley realizadas / No. De auditorias - Informes de Ley programados en el Plan Anual de Auditorias)*100</t>
  </si>
  <si>
    <t>SGI-EMC 002</t>
  </si>
  <si>
    <t>Atender las auditorias extraordinarias</t>
  </si>
  <si>
    <t xml:space="preserve">Medir la gestión de la OCI frente a la atención de los requerimientos de la entidad en momentos de impacto. </t>
  </si>
  <si>
    <t>Requerimientos atendidos por parte de la OCI</t>
  </si>
  <si>
    <t>(No. De auditorias extraordinarias realizadas / No. De auditorias extraordinarias solicitadas)*100</t>
  </si>
  <si>
    <t>SGI-EMC 003</t>
  </si>
  <si>
    <t>Seguimiento y control a los planes de mejoramiento</t>
  </si>
  <si>
    <t xml:space="preserve">Determinar el avance de las acciones de los planes de mejoramiento </t>
  </si>
  <si>
    <t>Formato seguimiento planes de mejoramiento</t>
  </si>
  <si>
    <t>(No. De planes de mejoramiento con seguimiento / No. De planes de mejoramiento abiertos)*100</t>
  </si>
  <si>
    <t>SGI-GTH001</t>
  </si>
  <si>
    <t>Medición del Plan de Bienestar Social</t>
  </si>
  <si>
    <t>Medir el Plan plan de Bienestar Social, para establecer la ejecución de la cobertura, evaluando el grado de cumplimiento en la implementación de las iniciativas de bienestar y verificar si se han llevado a cabo las gestiones, contrataciones y ejecución de presupuesto de acuerdo con el plan establecido.</t>
  </si>
  <si>
    <t>Registro de ejecuciòn del plan de bienestar.</t>
  </si>
  <si>
    <t xml:space="preserve">Número de actividades ejecutadas / Número de actividades proyectadas * 100 </t>
  </si>
  <si>
    <t>SGI-GTH002</t>
  </si>
  <si>
    <t xml:space="preserve">Medición Plan Anual de Vacantes y de Previsión de Recursos Humanos </t>
  </si>
  <si>
    <t xml:space="preserve">Medir el Plan Anual de Vacantes y de Previsión de Recursos Humanos, para establecer la eficiencia y efectividad del proceso de asignación de recursos humanos en la entidad y medir la adecuación entre las vacantes planificadas y las plazas efectivamente ocupadas </t>
  </si>
  <si>
    <t>Nombramientos y encargos</t>
  </si>
  <si>
    <t xml:space="preserve">Número de vacantes provistas / Número de vacantes para proveer * 100 </t>
  </si>
  <si>
    <t>SGI-GTH003</t>
  </si>
  <si>
    <t>Medición del Plan Institucional de Estímulos e incentivos</t>
  </si>
  <si>
    <t xml:space="preserve">Medir el Plan institucional de Estimulos e Incentivos, para establecer la eficacia y el impacto de las acciones implementadas en el plan y verificar si se están llevando a cabo de manera adecuada las iniciativas y programas de estímulos e incentivos. </t>
  </si>
  <si>
    <t>Se reciben los soportes de las convocatorias de auxilios educativos de funcionarios y de hijos de funcioarios, se proyecta resolución y se realiza presentación para comité de gestión y desempeño institucional.</t>
  </si>
  <si>
    <t>Número de actividades ejecutadas y/o en ejecucion / Número de de actividades programadas * 100</t>
  </si>
  <si>
    <t xml:space="preserve">Eficiencia </t>
  </si>
  <si>
    <t>SGI-GTH004</t>
  </si>
  <si>
    <t>Medición de gestión del Plan de Seguridad y Salud en el Trabajo</t>
  </si>
  <si>
    <t xml:space="preserve">Medir el Plan institucional de Seguridad y Salud en el trabajo, para establecer la eficacia y el impacto de las acciones implementadas en el plan verificando si se están llevando a cabo de manera adecuada las medidas de seguridad y salud en el entorno laboral. </t>
  </si>
  <si>
    <t>Plan de trabajo de SST.</t>
  </si>
  <si>
    <t xml:space="preserve">Número de actividades ejecutadas y/o en ejecucion / Número de de actividades programadas * 100 </t>
  </si>
  <si>
    <t>SGI-GTH005</t>
  </si>
  <si>
    <t>Medición del Plan Institucional de Capacitación</t>
  </si>
  <si>
    <t xml:space="preserve">Medir la Eficacia y el cumplimiento del Plan Institucional de Capacitación asegurando que los objetivos de capacitación se cumplan y que la inversión en el desarrollo del talento humano sea eficaz, contribuyendo al crecimiento y desarrollo de la entidad. </t>
  </si>
  <si>
    <t>Capacitaciones desarrolladas</t>
  </si>
  <si>
    <t>Número de capacitaciones efectivamente desarrolladas / Número de capacitaciones programadas en el PIC * 100</t>
  </si>
  <si>
    <t>SGI-OAJ 001</t>
  </si>
  <si>
    <t>Derechos de petición - dirigidos a la Oficina Asesora Jurídica</t>
  </si>
  <si>
    <t xml:space="preserve">Dar respuestas a los derechos de petición dentro de los términos legales a los peticionarios </t>
  </si>
  <si>
    <t>Respuesta enviada a peticionario</t>
  </si>
  <si>
    <t>(No. de respuestas administrativas y judiciales dadas por la OAJ  dentro los términos legales / No. de trámites administrativos y judiciales de la  OAJ) *100</t>
  </si>
  <si>
    <t>SGI-OAJ 002</t>
  </si>
  <si>
    <t>Solicitudes de contratación</t>
  </si>
  <si>
    <t xml:space="preserve">Medir la efectividad de la gestión de la Oficina Asesora jurídica, respecto de la revisión de la viabilidad jurídica de las solicitudes de contratación realizadas por las diferentes áreas del IDEAM, cuando estas se presentan ante el Comité de Contratación, para su aprobación. </t>
  </si>
  <si>
    <t>Acta Comité de Contratación</t>
  </si>
  <si>
    <t>( No. total de solicitudes aprobadas por el Comité de Contratación / No. total de solicitudes de contratación presentadas al Comité de Contratación) *100</t>
  </si>
  <si>
    <t>SGI-OAJ 003</t>
  </si>
  <si>
    <t>Fallos favorables en acciones de tutela en contra de la entidad que invoquen la protección del derecho de petición.</t>
  </si>
  <si>
    <t>Medir el porcentaje de fallos favorable en las acciones de tutela interpuestas en contra de la Entidad que involucran el derecho fundamental de petición.</t>
  </si>
  <si>
    <t>Sentencia</t>
  </si>
  <si>
    <t>(Número de acciones de tutela con fallo favorable en el año en curso que invocan la protección del derecho de petición / Número de acciones de tutela recibidas por la entidad en el año en curso que invocan la protección del derecho de petición)*100</t>
  </si>
  <si>
    <t>SGI-GFC 001</t>
  </si>
  <si>
    <t>Presentación de Estados Financieros de Ley</t>
  </si>
  <si>
    <t>Oportunidad en la presentación de los Estados Financieros del Ideam</t>
  </si>
  <si>
    <t>Total de estado financieros en los tiempos establecidos</t>
  </si>
  <si>
    <t>(Estados Financieros requeridos por Ley  /  Estados financieros presentados en los plazos establecidos) * 100</t>
  </si>
  <si>
    <t>SGI-GFC 002</t>
  </si>
  <si>
    <t>Requerimiento de Organismos de Control</t>
  </si>
  <si>
    <t>Oportunidad en la respuesta a las solicitudes de información de Organismos de Control</t>
  </si>
  <si>
    <t>Total de respuestas en fechas establecidas a Organismos de Control</t>
  </si>
  <si>
    <t>( Respuestas a Organismos de Control en fechas establecidas / Requerimientos de Organismos de Control)  *  100</t>
  </si>
  <si>
    <t>SGI-GFC 003</t>
  </si>
  <si>
    <t>Publicación de Estados Financieros</t>
  </si>
  <si>
    <t>Cumplimiento del procedimiento A-GF-P004 "Elaboración y Presentación de Estados Financieros"</t>
  </si>
  <si>
    <t>Total de Estados Financieros publicados</t>
  </si>
  <si>
    <t>( Estados Financieros publicados / Estados Financieros presentados a Organismo de Control)  *  100</t>
  </si>
  <si>
    <t>SGI-GAI001</t>
  </si>
  <si>
    <t xml:space="preserve"> Gestión de Almacén e Inventarios</t>
  </si>
  <si>
    <t>Comité de manejo de bienes realizados.</t>
  </si>
  <si>
    <t>Cumplir con la Resolución 444 de 2021 que busca la depuración de inventarios del Instituto y control de donaciones.</t>
  </si>
  <si>
    <t xml:space="preserve"> Comités de manejo de bienes  efectuados</t>
  </si>
  <si>
    <t>(Número de comités según resolución / Número de comités efectuados) *100</t>
  </si>
  <si>
    <t>SGI-GAI002</t>
  </si>
  <si>
    <t>Entradas de almacén realizadas.</t>
  </si>
  <si>
    <t>Elaborar la totalidad de ingresos de bienes devolutivos a través del aplicativo de almacén.</t>
  </si>
  <si>
    <t xml:space="preserve"> Ingresos de bienes devolutivos a través del aplicativo de almacén.</t>
  </si>
  <si>
    <t>(Ingresos elaborados /documentos recibidos para ingreso) *100</t>
  </si>
  <si>
    <t>SGI-GAI003</t>
  </si>
  <si>
    <t>Envío de bienes realizados de acuerdo a las solicitudes de las dependencias del Ideam.</t>
  </si>
  <si>
    <t xml:space="preserve">Tramitar la totalidad de solicitudes de transporte	</t>
  </si>
  <si>
    <t>Solicitudes de transporte atentidas.</t>
  </si>
  <si>
    <t>(Envíos realizados/Solicitudes transporte de bienes )*100</t>
  </si>
  <si>
    <t>Análisis de metales realizados oportunamente</t>
  </si>
  <si>
    <t>Medir que los análisis de metales en aguas y sedimentos realizados, se hayan ejecutado a tiempo.</t>
  </si>
  <si>
    <t>Análisis realizados oportunamente</t>
  </si>
  <si>
    <t xml:space="preserve">(Análisis de metales realizados a tiempo en el periodo / Análisis de metales realizados en el periodo) * 100 </t>
  </si>
  <si>
    <t>Análisis de parámetros de 28 días realizados oportunamente</t>
  </si>
  <si>
    <t>Medir que los análisis realizados de parámetros de 28 días, se hayan ejecutado a tiempo</t>
  </si>
  <si>
    <t xml:space="preserve">(Análisis de parámetros de 28 días realizados a tiempo en el periodo/ Análisis de parámetros de 28 días realizados en el periodo) * 100 </t>
  </si>
  <si>
    <t>Nivel de satisfacción del usuario del Grupo de Meteorología Aeronáutica (GMA)</t>
  </si>
  <si>
    <t>Medir el nivel de satisfacción de atención y percepción de los servicios del Grupo de Meteorología Aeronáutica (GMA)</t>
  </si>
  <si>
    <t>Encuesta de satisfacción del usuario de Meteorología aeronáutica</t>
  </si>
  <si>
    <t xml:space="preserve">Anual </t>
  </si>
  <si>
    <t>(No total de encuestados satisfechos /  No. total de encuestados) *100</t>
  </si>
  <si>
    <t>TABLERO DE MANDO 2024 IDEAM</t>
  </si>
  <si>
    <t>CRITERIOS PARA LA EVALUACIÓN DEL RESULTADO</t>
  </si>
  <si>
    <t>RESULTADOS 2024</t>
  </si>
  <si>
    <t>Fecha de Corte</t>
  </si>
  <si>
    <t>PROMEDIO ACUMULADO ANUAL</t>
  </si>
  <si>
    <t xml:space="preserve">No. </t>
  </si>
  <si>
    <t>ENE</t>
  </si>
  <si>
    <t>FEB</t>
  </si>
  <si>
    <t>MAR</t>
  </si>
  <si>
    <t>ABR</t>
  </si>
  <si>
    <t>MAY</t>
  </si>
  <si>
    <t>JUN</t>
  </si>
  <si>
    <t>JUL</t>
  </si>
  <si>
    <t>AGO</t>
  </si>
  <si>
    <t>SEP</t>
  </si>
  <si>
    <t>OCT</t>
  </si>
  <si>
    <t>NOV</t>
  </si>
  <si>
    <t>DIC</t>
  </si>
  <si>
    <t>Porcentaje de atención de solicitudes de servicios de TI   través de la mesa de servicio</t>
  </si>
  <si>
    <t xml:space="preserve">Uso y apropiación de servicios de TI  </t>
  </si>
  <si>
    <t>Número de entregables implementados de los lineamientos de Gobierno Digital en la vigencia</t>
  </si>
  <si>
    <t>Número de mecanismos de cooperación y asuntos internacionales</t>
  </si>
  <si>
    <t>Número de  Convenios de proyectos cooperación Internacional</t>
  </si>
  <si>
    <t>Número de aplicaciones a convocatorias de fuentes internacionales</t>
  </si>
  <si>
    <t>Número de comisiones al exterior tramitadas</t>
  </si>
  <si>
    <t>Número de Donaciones Internacionales tramitadas</t>
  </si>
  <si>
    <t>Número de meses procesados de información Meteorológica</t>
  </si>
  <si>
    <t>Aeropuertos con reportes entregados con estándares y calidad de datos</t>
  </si>
  <si>
    <t>Días auditoría por auditor</t>
  </si>
  <si>
    <t>MANTENERSE</t>
  </si>
  <si>
    <t xml:space="preserve">Envío de correspondencia por el operador de correo </t>
  </si>
  <si>
    <t>Digitalización de documentos radicados en el sistema ORFEO</t>
  </si>
  <si>
    <t>Sanciones</t>
  </si>
  <si>
    <t xml:space="preserve">Solicitudes de información resueltas para el semestre </t>
  </si>
  <si>
    <t>Procesos con evaluación inicial para la vigencia</t>
  </si>
  <si>
    <t>Fecha última actualización</t>
  </si>
  <si>
    <t>Cuenta de TIPO DE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</si>
</sst>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_ [$€-2]\ * #,##0.00_ ;_ [$€-2]\ * \-#,##0.00_ ;_ [$€-2]\ * &quot;-&quot;??_ "/>
  </numFmts>
  <fonts count="50">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color theme="1"/>
      <name val="Century Gothic"/>
      <family val="2"/>
    </font>
    <font>
      <b/>
      <sz val="14"/>
      <color theme="0"/>
      <name val="Aptos Narrow"/>
      <family val="2"/>
      <scheme val="minor"/>
    </font>
    <font>
      <b/>
      <sz val="16"/>
      <color theme="0"/>
      <name val="Aptos Narrow"/>
      <family val="2"/>
      <scheme val="minor"/>
    </font>
    <font>
      <b/>
      <sz val="18"/>
      <color theme="0"/>
      <name val="Aptos Narrow"/>
      <family val="2"/>
      <scheme val="minor"/>
    </font>
    <font>
      <b/>
      <sz val="20"/>
      <color theme="0"/>
      <name val="Aptos Narrow"/>
      <family val="2"/>
      <scheme val="minor"/>
    </font>
    <font>
      <b/>
      <sz val="22"/>
      <color theme="0"/>
      <name val="Aptos Narrow"/>
      <family val="2"/>
      <scheme val="minor"/>
    </font>
    <font>
      <b/>
      <sz val="28"/>
      <color theme="0"/>
      <name val="Aptos Narrow"/>
      <family val="2"/>
      <scheme val="minor"/>
    </font>
    <font>
      <sz val="16"/>
      <color theme="1"/>
      <name val="Aptos Narrow"/>
      <family val="2"/>
      <scheme val="minor"/>
    </font>
    <font>
      <b/>
      <sz val="20"/>
      <color theme="1"/>
      <name val="Aptos Narrow"/>
      <family val="2"/>
      <scheme val="minor"/>
    </font>
    <font>
      <b/>
      <sz val="18"/>
      <color theme="1"/>
      <name val="Aptos Narrow"/>
      <family val="2"/>
      <scheme val="minor"/>
    </font>
    <font>
      <b/>
      <sz val="11"/>
      <color theme="1"/>
      <name val="Aptos Narrow"/>
      <family val="2"/>
      <scheme val="minor"/>
    </font>
    <font>
      <b/>
      <sz val="14"/>
      <color theme="0"/>
      <name val="Arial"/>
      <family val="2"/>
    </font>
    <font>
      <sz val="10"/>
      <name val="Arial"/>
      <family val="2"/>
    </font>
    <font>
      <sz val="10"/>
      <color theme="1"/>
      <name val="Arial"/>
      <family val="2"/>
    </font>
    <font>
      <b/>
      <sz val="9"/>
      <color rgb="FFFFFFFF"/>
      <name val="Arial"/>
      <family val="2"/>
    </font>
    <font>
      <b/>
      <sz val="12"/>
      <color rgb="FF000000"/>
      <name val="Arial"/>
      <family val="2"/>
    </font>
    <font>
      <sz val="9"/>
      <color rgb="FF000000"/>
      <name val="Arial"/>
      <family val="2"/>
    </font>
    <font>
      <b/>
      <sz val="11"/>
      <color theme="1"/>
      <name val="Arial"/>
      <family val="2"/>
    </font>
    <font>
      <sz val="9"/>
      <color indexed="81"/>
      <name val="Tahoma"/>
      <family val="2"/>
    </font>
    <font>
      <sz val="12"/>
      <color theme="1"/>
      <name val="Aptos Narrow"/>
      <family val="2"/>
      <scheme val="minor"/>
    </font>
    <font>
      <b/>
      <sz val="24"/>
      <color theme="0"/>
      <name val="Aptos Narrow"/>
      <family val="2"/>
      <scheme val="minor"/>
    </font>
    <font>
      <b/>
      <sz val="12"/>
      <color theme="1"/>
      <name val="Aptos Narrow"/>
      <family val="2"/>
      <scheme val="minor"/>
    </font>
    <font>
      <b/>
      <sz val="14"/>
      <color theme="1"/>
      <name val="Aptos Narrow"/>
      <family val="2"/>
      <scheme val="minor"/>
    </font>
    <font>
      <b/>
      <sz val="9"/>
      <color rgb="FF000080"/>
      <name val="Aptos Narrow"/>
      <family val="2"/>
      <scheme val="minor"/>
    </font>
    <font>
      <b/>
      <sz val="10"/>
      <color theme="1"/>
      <name val="Aptos Narrow"/>
      <family val="2"/>
      <scheme val="minor"/>
    </font>
    <font>
      <b/>
      <sz val="10"/>
      <color rgb="FFFFFFFF"/>
      <name val="Aptos Narrow"/>
      <family val="2"/>
      <scheme val="minor"/>
    </font>
    <font>
      <b/>
      <sz val="12"/>
      <color rgb="FFFFFFFF"/>
      <name val="Aptos Narrow"/>
      <family val="2"/>
      <scheme val="minor"/>
    </font>
    <font>
      <sz val="10"/>
      <name val="Aptos Narrow"/>
      <family val="2"/>
      <scheme val="minor"/>
    </font>
    <font>
      <b/>
      <sz val="9"/>
      <color indexed="81"/>
      <name val="Tahoma"/>
      <family val="2"/>
    </font>
    <font>
      <sz val="11"/>
      <color theme="1"/>
      <name val="Verdana"/>
      <family val="2"/>
    </font>
    <font>
      <b/>
      <sz val="11"/>
      <color theme="0"/>
      <name val="Verdana"/>
      <family val="2"/>
    </font>
    <font>
      <b/>
      <sz val="11"/>
      <color theme="1"/>
      <name val="Verdana"/>
      <family val="2"/>
    </font>
    <font>
      <sz val="11"/>
      <color rgb="FF000000"/>
      <name val="Verdana"/>
      <family val="2"/>
    </font>
    <font>
      <sz val="11"/>
      <color theme="1"/>
      <name val="Calibri"/>
      <family val="2"/>
    </font>
    <font>
      <b/>
      <sz val="20"/>
      <color rgb="FFFFFFFF"/>
      <name val="Calibri"/>
      <family val="2"/>
    </font>
    <font>
      <b/>
      <sz val="18"/>
      <color rgb="FFFFFFFF"/>
      <name val="Calibri"/>
      <family val="2"/>
    </font>
    <font>
      <b/>
      <sz val="20"/>
      <color rgb="FF000000"/>
      <name val="Calibri"/>
      <family val="2"/>
    </font>
    <font>
      <b/>
      <sz val="28"/>
      <color rgb="FFFFFFFF"/>
      <name val="Calibri"/>
      <family val="2"/>
    </font>
    <font>
      <sz val="11"/>
      <color rgb="FF000000"/>
      <name val="Century Gothic"/>
      <family val="2"/>
    </font>
    <font>
      <b/>
      <sz val="11"/>
      <color rgb="FFFFFFFF"/>
      <name val="Calibri"/>
      <family val="2"/>
    </font>
    <font>
      <b/>
      <sz val="14"/>
      <color rgb="FFFFFFFF"/>
      <name val="Calibri"/>
      <family val="2"/>
    </font>
    <font>
      <b/>
      <sz val="18"/>
      <color rgb="FF000000"/>
      <name val="Calibri"/>
      <family val="2"/>
    </font>
    <font>
      <sz val="16"/>
      <color rgb="FF000000"/>
      <name val="Calibri"/>
      <family val="2"/>
    </font>
    <font>
      <b/>
      <sz val="22"/>
      <color rgb="FFFFFFFF"/>
      <name val="Calibri"/>
      <family val="2"/>
    </font>
    <font>
      <sz val="11"/>
      <color rgb="FFFFFFFF"/>
      <name val="Calibri"/>
      <family val="2"/>
    </font>
    <font>
      <b/>
      <sz val="16"/>
      <color rgb="FFFFFFFF"/>
      <name val="Calibri"/>
      <family val="2"/>
    </font>
  </fonts>
  <fills count="44">
    <fill>
      <patternFill patternType="none"/>
    </fill>
    <fill>
      <patternFill patternType="gray125"/>
    </fill>
    <fill>
      <patternFill patternType="solid">
        <fgColor rgb="FFA7B0BB"/>
        <bgColor rgb="FFA7B0BB"/>
      </patternFill>
    </fill>
    <fill>
      <patternFill patternType="solid">
        <fgColor rgb="FF76A5AF"/>
        <bgColor rgb="FF76A5AF"/>
      </patternFill>
    </fill>
    <fill>
      <patternFill patternType="solid">
        <fgColor rgb="FFD5D5D5"/>
        <bgColor rgb="FFD5D5D5"/>
      </patternFill>
    </fill>
    <fill>
      <patternFill patternType="solid">
        <fgColor rgb="FFFFFFFF"/>
        <bgColor rgb="FFFFFFFF"/>
      </patternFill>
    </fill>
    <fill>
      <patternFill patternType="solid">
        <fgColor rgb="FF00B050"/>
        <bgColor indexed="64"/>
      </patternFill>
    </fill>
    <fill>
      <patternFill patternType="solid">
        <fgColor theme="8"/>
        <bgColor indexed="64"/>
      </patternFill>
    </fill>
    <fill>
      <patternFill patternType="solid">
        <fgColor rgb="FF00B0F0"/>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theme="0"/>
        <bgColor indexed="64"/>
      </patternFill>
    </fill>
    <fill>
      <patternFill patternType="solid">
        <fgColor rgb="FF0070C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9999"/>
        <bgColor indexed="64"/>
      </patternFill>
    </fill>
    <fill>
      <patternFill patternType="solid">
        <fgColor theme="2" tint="-0.749992370372631"/>
        <bgColor indexed="64"/>
      </patternFill>
    </fill>
    <fill>
      <patternFill patternType="solid">
        <fgColor theme="3" tint="-0.249977111117893"/>
        <bgColor rgb="FFA7B0BB"/>
      </patternFill>
    </fill>
    <fill>
      <patternFill patternType="solid">
        <fgColor rgb="FF002060"/>
        <bgColor rgb="FF002060"/>
      </patternFill>
    </fill>
    <fill>
      <patternFill patternType="solid">
        <fgColor rgb="FFDAEEF3"/>
        <bgColor rgb="FFDAEEF3"/>
      </patternFill>
    </fill>
    <fill>
      <patternFill patternType="solid">
        <fgColor theme="7"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4" tint="0.59999389629810485"/>
        <bgColor rgb="FFA7B0BB"/>
      </patternFill>
    </fill>
    <fill>
      <patternFill patternType="solid">
        <fgColor theme="9" tint="0.39997558519241921"/>
        <bgColor indexed="64"/>
      </patternFill>
    </fill>
    <fill>
      <patternFill patternType="solid">
        <fgColor theme="5" tint="0.39997558519241921"/>
        <bgColor indexed="64"/>
      </patternFill>
    </fill>
    <fill>
      <patternFill patternType="solid">
        <fgColor rgb="FF1F4E78"/>
        <bgColor rgb="FF000000"/>
      </patternFill>
    </fill>
    <fill>
      <patternFill patternType="solid">
        <fgColor rgb="FF0070C0"/>
        <bgColor rgb="FF000000"/>
      </patternFill>
    </fill>
    <fill>
      <patternFill patternType="solid">
        <fgColor rgb="FF2F75B5"/>
        <bgColor rgb="FF000000"/>
      </patternFill>
    </fill>
    <fill>
      <patternFill patternType="solid">
        <fgColor rgb="FF009999"/>
        <bgColor rgb="FF000000"/>
      </patternFill>
    </fill>
    <fill>
      <patternFill patternType="solid">
        <fgColor rgb="FFC00000"/>
        <bgColor rgb="FF000000"/>
      </patternFill>
    </fill>
    <fill>
      <patternFill patternType="solid">
        <fgColor rgb="FFFFC000"/>
        <bgColor rgb="FF000000"/>
      </patternFill>
    </fill>
    <fill>
      <patternFill patternType="solid">
        <fgColor rgb="FF92D050"/>
        <bgColor rgb="FF000000"/>
      </patternFill>
    </fill>
    <fill>
      <patternFill patternType="solid">
        <fgColor rgb="FF00B050"/>
        <bgColor rgb="FF000000"/>
      </patternFill>
    </fill>
    <fill>
      <patternFill patternType="solid">
        <fgColor rgb="FF00B0F0"/>
        <bgColor rgb="FF000000"/>
      </patternFill>
    </fill>
    <fill>
      <patternFill patternType="solid">
        <fgColor rgb="FF5B9BD5"/>
        <bgColor rgb="FF000000"/>
      </patternFill>
    </fill>
    <fill>
      <patternFill patternType="solid">
        <fgColor rgb="FF3A3838"/>
        <bgColor rgb="FF000000"/>
      </patternFill>
    </fill>
    <fill>
      <patternFill patternType="solid">
        <fgColor rgb="FF305496"/>
        <bgColor rgb="FF000000"/>
      </patternFill>
    </fill>
    <fill>
      <patternFill patternType="solid">
        <fgColor rgb="FF203764"/>
        <bgColor rgb="FF000000"/>
      </patternFill>
    </fill>
    <fill>
      <patternFill patternType="solid">
        <fgColor rgb="FF8EA9DB"/>
        <bgColor rgb="FF000000"/>
      </patternFill>
    </fill>
  </fills>
  <borders count="6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bottom/>
      <diagonal/>
    </border>
    <border>
      <left style="thin">
        <color indexed="64"/>
      </left>
      <right/>
      <top style="thin">
        <color indexed="64"/>
      </top>
      <bottom style="medium">
        <color indexed="64"/>
      </bottom>
      <diagonal/>
    </border>
    <border>
      <left style="medium">
        <color rgb="FF000000"/>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medium">
        <color rgb="FF000000"/>
      </right>
      <top style="thin">
        <color rgb="FFFFFFFF"/>
      </top>
      <bottom/>
      <diagonal/>
    </border>
    <border>
      <left/>
      <right/>
      <top style="thin">
        <color rgb="FF000000"/>
      </top>
      <bottom/>
      <diagonal/>
    </border>
    <border>
      <left/>
      <right style="thin">
        <color indexed="64"/>
      </right>
      <top style="thin">
        <color indexed="64"/>
      </top>
      <bottom style="medium">
        <color indexed="64"/>
      </bottom>
      <diagonal/>
    </border>
    <border>
      <left/>
      <right/>
      <top/>
      <bottom style="thin">
        <color rgb="FFFFFFFF"/>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341">
    <xf numFmtId="0" fontId="0" fillId="0" borderId="0" xfId="0"/>
    <xf numFmtId="9" fontId="4" fillId="4" borderId="1" xfId="1" applyFont="1" applyFill="1" applyBorder="1"/>
    <xf numFmtId="9" fontId="4" fillId="0" borderId="1" xfId="1" applyFont="1" applyBorder="1" applyAlignment="1">
      <alignment horizontal="center"/>
    </xf>
    <xf numFmtId="0" fontId="0" fillId="12"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13" borderId="0" xfId="0" applyFill="1"/>
    <xf numFmtId="0" fontId="0" fillId="14" borderId="0" xfId="0" applyFill="1"/>
    <xf numFmtId="0" fontId="0" fillId="14" borderId="12" xfId="0" applyFill="1" applyBorder="1"/>
    <xf numFmtId="0" fontId="0" fillId="14" borderId="13" xfId="0" applyFill="1" applyBorder="1"/>
    <xf numFmtId="0" fontId="0" fillId="14" borderId="14" xfId="0" applyFill="1" applyBorder="1"/>
    <xf numFmtId="0" fontId="0" fillId="14" borderId="15" xfId="0" applyFill="1" applyBorder="1"/>
    <xf numFmtId="0" fontId="0" fillId="14" borderId="16" xfId="0" applyFill="1" applyBorder="1"/>
    <xf numFmtId="0" fontId="0" fillId="14" borderId="18" xfId="0" applyFill="1" applyBorder="1"/>
    <xf numFmtId="0" fontId="0" fillId="14" borderId="19" xfId="0" applyFill="1" applyBorder="1"/>
    <xf numFmtId="0" fontId="0" fillId="15" borderId="15" xfId="0" applyFill="1" applyBorder="1"/>
    <xf numFmtId="0" fontId="0" fillId="15" borderId="0" xfId="0" applyFill="1"/>
    <xf numFmtId="0" fontId="12" fillId="18" borderId="0" xfId="0" applyFont="1" applyFill="1" applyAlignment="1">
      <alignment horizontal="center"/>
    </xf>
    <xf numFmtId="0" fontId="13" fillId="15" borderId="0" xfId="0" applyFont="1" applyFill="1" applyAlignment="1">
      <alignment horizontal="center"/>
    </xf>
    <xf numFmtId="0" fontId="11" fillId="0" borderId="0" xfId="0" applyFont="1" applyAlignment="1">
      <alignment horizontal="left" indent="1"/>
    </xf>
    <xf numFmtId="0" fontId="11" fillId="0" borderId="0" xfId="0" applyFont="1" applyAlignment="1">
      <alignment horizontal="center"/>
    </xf>
    <xf numFmtId="0" fontId="12" fillId="18" borderId="0" xfId="0" applyFont="1" applyFill="1" applyAlignment="1">
      <alignment horizontal="center" vertical="center"/>
    </xf>
    <xf numFmtId="0" fontId="0" fillId="15" borderId="17" xfId="0" applyFill="1" applyBorder="1"/>
    <xf numFmtId="0" fontId="0" fillId="15" borderId="18" xfId="0" applyFill="1" applyBorder="1"/>
    <xf numFmtId="0" fontId="10" fillId="17" borderId="15" xfId="0" applyFont="1" applyFill="1" applyBorder="1" applyAlignment="1">
      <alignment horizontal="center"/>
    </xf>
    <xf numFmtId="0" fontId="10" fillId="17" borderId="0" xfId="0" applyFont="1" applyFill="1" applyAlignment="1">
      <alignment horizontal="center"/>
    </xf>
    <xf numFmtId="0" fontId="12" fillId="15" borderId="0" xfId="0" applyFont="1" applyFill="1" applyAlignment="1">
      <alignment horizontal="center"/>
    </xf>
    <xf numFmtId="0" fontId="0" fillId="17" borderId="15" xfId="0" applyFill="1" applyBorder="1"/>
    <xf numFmtId="0" fontId="0" fillId="17" borderId="0" xfId="0" applyFill="1"/>
    <xf numFmtId="0" fontId="12" fillId="15" borderId="0" xfId="0" applyFont="1" applyFill="1" applyAlignment="1">
      <alignment horizontal="center" vertical="center"/>
    </xf>
    <xf numFmtId="0" fontId="0" fillId="16" borderId="15" xfId="0" applyFill="1" applyBorder="1"/>
    <xf numFmtId="0" fontId="0" fillId="16" borderId="0" xfId="0" applyFill="1"/>
    <xf numFmtId="0" fontId="0" fillId="9" borderId="21" xfId="0" applyFill="1" applyBorder="1"/>
    <xf numFmtId="0" fontId="0" fillId="11" borderId="21" xfId="0" applyFill="1" applyBorder="1"/>
    <xf numFmtId="0" fontId="0" fillId="6" borderId="21" xfId="0" applyFill="1" applyBorder="1"/>
    <xf numFmtId="0" fontId="0" fillId="13" borderId="15" xfId="0" applyFill="1" applyBorder="1"/>
    <xf numFmtId="0" fontId="0" fillId="13" borderId="16" xfId="0" applyFill="1" applyBorder="1"/>
    <xf numFmtId="0" fontId="7" fillId="14" borderId="0" xfId="0" applyFont="1" applyFill="1" applyAlignment="1">
      <alignment vertical="center"/>
    </xf>
    <xf numFmtId="0" fontId="10" fillId="7" borderId="15" xfId="0" applyFont="1" applyFill="1" applyBorder="1" applyAlignment="1">
      <alignment horizontal="center"/>
    </xf>
    <xf numFmtId="0" fontId="10" fillId="7" borderId="0" xfId="0" applyFont="1" applyFill="1" applyAlignment="1">
      <alignment horizontal="center"/>
    </xf>
    <xf numFmtId="0" fontId="0" fillId="8" borderId="23" xfId="0" applyFill="1" applyBorder="1"/>
    <xf numFmtId="0" fontId="0" fillId="7" borderId="15" xfId="0" applyFill="1" applyBorder="1"/>
    <xf numFmtId="0" fontId="0" fillId="7" borderId="0" xfId="0" applyFill="1"/>
    <xf numFmtId="0" fontId="3" fillId="20" borderId="0" xfId="0" applyFont="1" applyFill="1" applyAlignment="1">
      <alignment vertical="center"/>
    </xf>
    <xf numFmtId="0" fontId="3" fillId="20" borderId="16" xfId="0" applyFont="1" applyFill="1" applyBorder="1" applyAlignment="1">
      <alignment vertical="center"/>
    </xf>
    <xf numFmtId="0" fontId="2" fillId="20" borderId="24" xfId="0" applyFont="1" applyFill="1" applyBorder="1" applyAlignment="1">
      <alignment horizontal="center" vertical="center" wrapText="1"/>
    </xf>
    <xf numFmtId="0" fontId="2" fillId="20" borderId="25" xfId="0" applyFont="1" applyFill="1" applyBorder="1" applyAlignment="1">
      <alignment horizontal="center" vertical="center" wrapText="1"/>
    </xf>
    <xf numFmtId="0" fontId="2" fillId="20" borderId="26" xfId="0" applyFont="1" applyFill="1" applyBorder="1" applyAlignment="1">
      <alignment horizontal="center" vertical="center" wrapText="1"/>
    </xf>
    <xf numFmtId="0" fontId="12" fillId="15" borderId="9" xfId="0" applyFont="1" applyFill="1" applyBorder="1" applyAlignment="1">
      <alignment horizontal="center" vertical="center"/>
    </xf>
    <xf numFmtId="0" fontId="7" fillId="14" borderId="29" xfId="0" applyFont="1" applyFill="1" applyBorder="1" applyAlignment="1">
      <alignment horizontal="center" vertical="center"/>
    </xf>
    <xf numFmtId="0" fontId="7" fillId="14" borderId="11" xfId="0" applyFont="1" applyFill="1" applyBorder="1" applyAlignment="1">
      <alignment horizontal="center" vertical="center"/>
    </xf>
    <xf numFmtId="0" fontId="12" fillId="15" borderId="9" xfId="0" applyFont="1" applyFill="1" applyBorder="1" applyAlignment="1">
      <alignment horizontal="center"/>
    </xf>
    <xf numFmtId="0" fontId="17" fillId="5" borderId="0" xfId="0" applyFont="1" applyFill="1" applyAlignment="1">
      <alignment wrapText="1"/>
    </xf>
    <xf numFmtId="0" fontId="17" fillId="5" borderId="0" xfId="0" applyFont="1" applyFill="1" applyAlignment="1">
      <alignment horizontal="center" wrapText="1"/>
    </xf>
    <xf numFmtId="0" fontId="18" fillId="22"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1" fillId="23" borderId="2"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1" fillId="23" borderId="1" xfId="0" applyFont="1" applyFill="1" applyBorder="1" applyAlignment="1">
      <alignment horizontal="center" vertical="center" wrapText="1"/>
    </xf>
    <xf numFmtId="0" fontId="21" fillId="23" borderId="6" xfId="0" applyFont="1" applyFill="1" applyBorder="1" applyAlignment="1">
      <alignment horizontal="center" vertical="center" wrapText="1"/>
    </xf>
    <xf numFmtId="0" fontId="3" fillId="25" borderId="0" xfId="0" applyFont="1" applyFill="1" applyAlignment="1">
      <alignment vertical="center"/>
    </xf>
    <xf numFmtId="0" fontId="0" fillId="9" borderId="33" xfId="0" applyFill="1" applyBorder="1"/>
    <xf numFmtId="0" fontId="0" fillId="11" borderId="33" xfId="0" applyFill="1" applyBorder="1"/>
    <xf numFmtId="0" fontId="0" fillId="6" borderId="33" xfId="0" applyFill="1" applyBorder="1"/>
    <xf numFmtId="0" fontId="0" fillId="8" borderId="34" xfId="0" applyFill="1" applyBorder="1"/>
    <xf numFmtId="0" fontId="2" fillId="20" borderId="36" xfId="0" applyFont="1" applyFill="1" applyBorder="1" applyAlignment="1">
      <alignment horizontal="center" vertical="center" wrapText="1"/>
    </xf>
    <xf numFmtId="0" fontId="2" fillId="20" borderId="41" xfId="0" applyFont="1" applyFill="1" applyBorder="1" applyAlignment="1">
      <alignment horizontal="center" vertical="center" wrapText="1"/>
    </xf>
    <xf numFmtId="0" fontId="23" fillId="0" borderId="5" xfId="0" applyFont="1" applyBorder="1" applyAlignment="1">
      <alignment horizontal="left" vertical="center"/>
    </xf>
    <xf numFmtId="9" fontId="23" fillId="0" borderId="5" xfId="0" applyNumberFormat="1" applyFont="1" applyBorder="1" applyAlignment="1">
      <alignment horizontal="left" vertical="center"/>
    </xf>
    <xf numFmtId="9" fontId="23" fillId="24" borderId="5" xfId="0" applyNumberFormat="1" applyFont="1" applyFill="1" applyBorder="1" applyAlignment="1">
      <alignment horizontal="left" vertical="center"/>
    </xf>
    <xf numFmtId="0" fontId="14" fillId="0" borderId="5" xfId="0" applyFont="1" applyBorder="1" applyAlignment="1">
      <alignment horizontal="center" vertical="center"/>
    </xf>
    <xf numFmtId="0" fontId="25" fillId="26" borderId="5" xfId="0" applyFont="1" applyFill="1" applyBorder="1" applyAlignment="1">
      <alignment vertical="center"/>
    </xf>
    <xf numFmtId="0" fontId="25" fillId="27" borderId="5" xfId="0" applyFont="1" applyFill="1" applyBorder="1" applyAlignment="1">
      <alignment horizontal="center" vertical="center"/>
    </xf>
    <xf numFmtId="9" fontId="26" fillId="0" borderId="5" xfId="1" applyFont="1" applyBorder="1"/>
    <xf numFmtId="9" fontId="26" fillId="6" borderId="5" xfId="1" applyFont="1" applyFill="1" applyBorder="1"/>
    <xf numFmtId="0" fontId="27" fillId="5" borderId="1" xfId="0" applyFont="1" applyFill="1" applyBorder="1" applyAlignment="1">
      <alignment horizontal="center" vertical="center" wrapText="1"/>
    </xf>
    <xf numFmtId="164" fontId="28" fillId="5" borderId="1" xfId="0" applyNumberFormat="1" applyFont="1" applyFill="1" applyBorder="1" applyAlignment="1">
      <alignment horizontal="center" vertical="center"/>
    </xf>
    <xf numFmtId="0" fontId="30" fillId="22" borderId="37" xfId="0" applyFont="1" applyFill="1" applyBorder="1" applyAlignment="1">
      <alignment horizontal="center" vertical="center" wrapText="1"/>
    </xf>
    <xf numFmtId="0" fontId="30" fillId="22" borderId="38" xfId="0" applyFont="1" applyFill="1" applyBorder="1" applyAlignment="1">
      <alignment horizontal="center" vertical="center" wrapText="1"/>
    </xf>
    <xf numFmtId="0" fontId="30" fillId="22" borderId="39" xfId="0" applyFont="1" applyFill="1" applyBorder="1" applyAlignment="1">
      <alignment horizontal="center" vertical="center" wrapText="1"/>
    </xf>
    <xf numFmtId="14" fontId="0" fillId="0" borderId="0" xfId="0" applyNumberFormat="1"/>
    <xf numFmtId="165" fontId="33" fillId="0" borderId="1" xfId="0" applyNumberFormat="1" applyFont="1" applyBorder="1" applyAlignment="1">
      <alignment vertical="center" wrapText="1"/>
    </xf>
    <xf numFmtId="0" fontId="33" fillId="0" borderId="0" xfId="0" applyFont="1" applyAlignment="1">
      <alignment vertical="center" wrapText="1"/>
    </xf>
    <xf numFmtId="0" fontId="33" fillId="14" borderId="0" xfId="0" applyFont="1" applyFill="1" applyAlignment="1">
      <alignment vertical="center" wrapText="1"/>
    </xf>
    <xf numFmtId="49" fontId="33" fillId="14" borderId="0" xfId="0" applyNumberFormat="1" applyFont="1" applyFill="1" applyAlignment="1">
      <alignment vertical="center" wrapText="1"/>
    </xf>
    <xf numFmtId="0" fontId="33" fillId="14" borderId="0" xfId="0" applyFont="1" applyFill="1" applyAlignment="1">
      <alignment horizontal="center" vertical="center" wrapText="1"/>
    </xf>
    <xf numFmtId="0" fontId="33" fillId="12" borderId="0" xfId="0" applyFont="1" applyFill="1" applyAlignment="1">
      <alignment vertical="center" wrapText="1"/>
    </xf>
    <xf numFmtId="0" fontId="34" fillId="14" borderId="0" xfId="0" applyFont="1" applyFill="1" applyAlignment="1">
      <alignment vertical="center" wrapText="1"/>
    </xf>
    <xf numFmtId="0" fontId="35" fillId="0" borderId="0" xfId="0" applyFont="1" applyAlignment="1">
      <alignment horizontal="center" vertical="center" wrapText="1"/>
    </xf>
    <xf numFmtId="0" fontId="35" fillId="2" borderId="10" xfId="0" applyFont="1" applyFill="1" applyBorder="1" applyAlignment="1">
      <alignment horizontal="center" vertical="center" wrapText="1"/>
    </xf>
    <xf numFmtId="0" fontId="35" fillId="2" borderId="55" xfId="0" applyFont="1" applyFill="1" applyBorder="1" applyAlignment="1">
      <alignment horizontal="center" vertical="center" wrapText="1"/>
    </xf>
    <xf numFmtId="49" fontId="35" fillId="2" borderId="55" xfId="0" applyNumberFormat="1" applyFont="1" applyFill="1" applyBorder="1" applyAlignment="1">
      <alignment horizontal="center" vertical="center" wrapText="1"/>
    </xf>
    <xf numFmtId="0" fontId="35" fillId="2" borderId="56" xfId="0" applyFont="1" applyFill="1" applyBorder="1" applyAlignment="1">
      <alignment horizontal="center" vertical="center" wrapText="1"/>
    </xf>
    <xf numFmtId="0" fontId="33" fillId="0" borderId="0" xfId="0" applyFont="1" applyAlignment="1">
      <alignment horizontal="center" vertical="center" wrapText="1"/>
    </xf>
    <xf numFmtId="0" fontId="33" fillId="12" borderId="0" xfId="0" applyFont="1" applyFill="1" applyAlignment="1">
      <alignment horizontal="center" vertical="center" wrapText="1"/>
    </xf>
    <xf numFmtId="0" fontId="33" fillId="0" borderId="4" xfId="0" applyFont="1" applyBorder="1" applyAlignment="1">
      <alignment vertical="center" wrapText="1"/>
    </xf>
    <xf numFmtId="0" fontId="33" fillId="0" borderId="54" xfId="0" applyFont="1" applyBorder="1" applyAlignment="1">
      <alignment vertical="center" wrapText="1"/>
    </xf>
    <xf numFmtId="0" fontId="33" fillId="0" borderId="44" xfId="0" applyFont="1" applyBorder="1" applyAlignment="1">
      <alignment vertical="center" wrapText="1"/>
    </xf>
    <xf numFmtId="0" fontId="33" fillId="0" borderId="6" xfId="0" applyFont="1" applyBorder="1" applyAlignment="1">
      <alignment vertical="center" wrapText="1"/>
    </xf>
    <xf numFmtId="49" fontId="33" fillId="0" borderId="6" xfId="0" applyNumberFormat="1" applyFont="1" applyBorder="1" applyAlignment="1">
      <alignment vertical="center" wrapText="1"/>
    </xf>
    <xf numFmtId="0" fontId="33" fillId="0" borderId="6"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33" fillId="0" borderId="49" xfId="0" applyFont="1" applyBorder="1" applyAlignment="1">
      <alignment vertical="center" wrapText="1"/>
    </xf>
    <xf numFmtId="0" fontId="33" fillId="0" borderId="3" xfId="0" applyFont="1" applyBorder="1" applyAlignment="1">
      <alignment vertical="center" wrapText="1"/>
    </xf>
    <xf numFmtId="0" fontId="33" fillId="0" borderId="1" xfId="0" applyFont="1" applyBorder="1" applyAlignment="1">
      <alignment vertical="center" wrapText="1"/>
    </xf>
    <xf numFmtId="49" fontId="33" fillId="0" borderId="1" xfId="0" applyNumberFormat="1" applyFont="1" applyBorder="1" applyAlignment="1">
      <alignment vertical="center" wrapText="1"/>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33" fillId="12" borderId="1" xfId="0" applyFont="1" applyFill="1" applyBorder="1" applyAlignment="1">
      <alignment vertical="center" wrapText="1"/>
    </xf>
    <xf numFmtId="0" fontId="36" fillId="0" borderId="1" xfId="0" applyFont="1" applyBorder="1" applyAlignment="1">
      <alignment vertical="center" wrapText="1"/>
    </xf>
    <xf numFmtId="0" fontId="36" fillId="0" borderId="6" xfId="0" applyFont="1" applyBorder="1" applyAlignment="1">
      <alignment vertical="center" wrapText="1"/>
    </xf>
    <xf numFmtId="2" fontId="33" fillId="0" borderId="1" xfId="0" applyNumberFormat="1" applyFont="1" applyBorder="1" applyAlignment="1">
      <alignment horizontal="center" vertical="center" wrapText="1"/>
    </xf>
    <xf numFmtId="0" fontId="33" fillId="12" borderId="49" xfId="0" applyFont="1" applyFill="1" applyBorder="1" applyAlignment="1">
      <alignment vertical="center" wrapText="1"/>
    </xf>
    <xf numFmtId="0" fontId="33" fillId="12" borderId="3" xfId="0" applyFont="1" applyFill="1" applyBorder="1" applyAlignment="1">
      <alignment vertical="center" wrapText="1"/>
    </xf>
    <xf numFmtId="0" fontId="36" fillId="12" borderId="6" xfId="0" applyFont="1" applyFill="1" applyBorder="1" applyAlignment="1">
      <alignment vertical="center" wrapText="1"/>
    </xf>
    <xf numFmtId="0" fontId="33" fillId="12" borderId="1" xfId="0" applyFont="1" applyFill="1" applyBorder="1" applyAlignment="1">
      <alignment horizontal="center" vertical="center" wrapText="1"/>
    </xf>
    <xf numFmtId="9" fontId="33" fillId="12" borderId="1" xfId="0" applyNumberFormat="1" applyFont="1" applyFill="1" applyBorder="1" applyAlignment="1">
      <alignment horizontal="center" vertical="center" wrapText="1"/>
    </xf>
    <xf numFmtId="49" fontId="33" fillId="0" borderId="2" xfId="0" applyNumberFormat="1" applyFont="1" applyBorder="1" applyAlignment="1">
      <alignment vertical="center" wrapText="1"/>
    </xf>
    <xf numFmtId="0" fontId="36" fillId="0" borderId="4" xfId="0" applyFont="1" applyBorder="1" applyAlignment="1">
      <alignment vertical="center" wrapText="1"/>
    </xf>
    <xf numFmtId="49" fontId="33" fillId="12" borderId="1" xfId="0" applyNumberFormat="1" applyFont="1" applyFill="1" applyBorder="1" applyAlignment="1">
      <alignment vertical="center" wrapText="1"/>
    </xf>
    <xf numFmtId="0" fontId="33" fillId="26" borderId="0" xfId="0" applyFont="1" applyFill="1" applyAlignment="1">
      <alignment vertical="center" wrapText="1"/>
    </xf>
    <xf numFmtId="0" fontId="33" fillId="28" borderId="0" xfId="0" applyFont="1" applyFill="1" applyAlignment="1">
      <alignment vertical="center" wrapText="1"/>
    </xf>
    <xf numFmtId="0" fontId="36" fillId="0" borderId="0" xfId="0" applyFont="1" applyAlignment="1">
      <alignment wrapText="1"/>
    </xf>
    <xf numFmtId="0" fontId="33" fillId="0" borderId="2" xfId="0" applyFont="1" applyBorder="1" applyAlignment="1">
      <alignment vertical="center" wrapText="1"/>
    </xf>
    <xf numFmtId="9" fontId="33" fillId="0" borderId="4" xfId="0" applyNumberFormat="1" applyFont="1" applyBorder="1" applyAlignment="1">
      <alignment horizontal="center" vertical="center" wrapText="1"/>
    </xf>
    <xf numFmtId="0" fontId="33" fillId="0" borderId="2" xfId="0" applyFont="1" applyBorder="1" applyAlignment="1">
      <alignment horizontal="center" vertical="center" wrapText="1"/>
    </xf>
    <xf numFmtId="49" fontId="33" fillId="0" borderId="4" xfId="0" applyNumberFormat="1" applyFont="1" applyBorder="1" applyAlignment="1">
      <alignment vertical="center" wrapText="1"/>
    </xf>
    <xf numFmtId="0" fontId="33" fillId="0" borderId="5" xfId="0" applyFont="1" applyBorder="1" applyAlignment="1">
      <alignment vertical="center" wrapText="1"/>
    </xf>
    <xf numFmtId="0" fontId="33" fillId="0" borderId="5" xfId="0" applyFont="1" applyBorder="1" applyAlignment="1">
      <alignment horizontal="center" vertical="center" wrapText="1"/>
    </xf>
    <xf numFmtId="9" fontId="33" fillId="0" borderId="3" xfId="0" applyNumberFormat="1" applyFont="1" applyBorder="1" applyAlignment="1">
      <alignment horizontal="center" vertical="center" wrapText="1"/>
    </xf>
    <xf numFmtId="0" fontId="33" fillId="12" borderId="4" xfId="0" applyFont="1" applyFill="1" applyBorder="1" applyAlignment="1">
      <alignment vertical="center" wrapText="1"/>
    </xf>
    <xf numFmtId="0" fontId="33" fillId="12" borderId="7" xfId="0" applyFont="1" applyFill="1" applyBorder="1" applyAlignment="1">
      <alignment vertical="center" wrapText="1"/>
    </xf>
    <xf numFmtId="0" fontId="33" fillId="12" borderId="2" xfId="0" applyFont="1" applyFill="1" applyBorder="1" applyAlignment="1">
      <alignment vertical="center" wrapText="1"/>
    </xf>
    <xf numFmtId="0" fontId="33" fillId="12" borderId="2" xfId="0" applyFont="1" applyFill="1" applyBorder="1" applyAlignment="1">
      <alignment horizontal="center" vertical="center" wrapText="1"/>
    </xf>
    <xf numFmtId="9" fontId="33" fillId="12" borderId="2" xfId="0" applyNumberFormat="1" applyFont="1" applyFill="1" applyBorder="1" applyAlignment="1">
      <alignment horizontal="center" vertical="center" wrapText="1"/>
    </xf>
    <xf numFmtId="49" fontId="33" fillId="12" borderId="7" xfId="0" applyNumberFormat="1" applyFont="1" applyFill="1" applyBorder="1" applyAlignment="1">
      <alignment vertical="center" wrapText="1"/>
    </xf>
    <xf numFmtId="0" fontId="33" fillId="12" borderId="5" xfId="0" applyFont="1" applyFill="1" applyBorder="1" applyAlignment="1">
      <alignment vertical="center" wrapText="1"/>
    </xf>
    <xf numFmtId="0" fontId="33" fillId="12" borderId="5" xfId="0" applyFont="1" applyFill="1" applyBorder="1" applyAlignment="1">
      <alignment horizontal="center" vertical="center" wrapText="1"/>
    </xf>
    <xf numFmtId="9" fontId="33" fillId="12" borderId="5" xfId="0" applyNumberFormat="1" applyFont="1" applyFill="1" applyBorder="1" applyAlignment="1">
      <alignment horizontal="center" vertical="center" wrapText="1"/>
    </xf>
    <xf numFmtId="49" fontId="33" fillId="12" borderId="3" xfId="0" applyNumberFormat="1" applyFont="1" applyFill="1" applyBorder="1" applyAlignment="1">
      <alignment vertical="center" wrapText="1"/>
    </xf>
    <xf numFmtId="0" fontId="36" fillId="0" borderId="0" xfId="0" applyFont="1" applyAlignment="1">
      <alignment vertical="center" wrapText="1"/>
    </xf>
    <xf numFmtId="0" fontId="33" fillId="0" borderId="7" xfId="0" applyFont="1" applyBorder="1" applyAlignment="1">
      <alignment horizontal="center" vertical="center" wrapText="1"/>
    </xf>
    <xf numFmtId="0" fontId="33" fillId="0" borderId="33" xfId="0" applyFont="1" applyBorder="1" applyAlignment="1">
      <alignment horizontal="center" vertical="center" wrapText="1"/>
    </xf>
    <xf numFmtId="9" fontId="33" fillId="0" borderId="44" xfId="0" applyNumberFormat="1" applyFont="1" applyBorder="1" applyAlignment="1">
      <alignment horizontal="center" vertical="center" wrapText="1"/>
    </xf>
    <xf numFmtId="0" fontId="33" fillId="0" borderId="4" xfId="0" applyFont="1" applyBorder="1" applyAlignment="1">
      <alignment horizontal="center" vertical="center" wrapText="1"/>
    </xf>
    <xf numFmtId="9" fontId="33" fillId="0" borderId="4" xfId="1" applyFont="1" applyBorder="1" applyAlignment="1" applyProtection="1">
      <alignment horizontal="center" vertical="center" wrapText="1"/>
    </xf>
    <xf numFmtId="9" fontId="33" fillId="0" borderId="46" xfId="1" applyFont="1" applyBorder="1" applyAlignment="1" applyProtection="1">
      <alignment horizontal="center" vertical="center" wrapText="1"/>
    </xf>
    <xf numFmtId="0" fontId="36" fillId="0" borderId="50" xfId="0" applyFont="1" applyBorder="1" applyAlignment="1">
      <alignment vertical="center" wrapText="1"/>
    </xf>
    <xf numFmtId="0" fontId="36" fillId="0" borderId="5" xfId="0" applyFont="1" applyBorder="1" applyAlignment="1">
      <alignment vertical="center" wrapText="1"/>
    </xf>
    <xf numFmtId="0" fontId="36" fillId="0" borderId="43" xfId="0" applyFont="1" applyBorder="1" applyAlignment="1">
      <alignment vertical="center" wrapText="1"/>
    </xf>
    <xf numFmtId="49" fontId="36" fillId="0" borderId="43" xfId="0" applyNumberFormat="1" applyFont="1" applyBorder="1" applyAlignment="1">
      <alignment vertical="center" wrapText="1"/>
    </xf>
    <xf numFmtId="0" fontId="36" fillId="0" borderId="20" xfId="0" applyFont="1" applyBorder="1" applyAlignment="1">
      <alignment horizontal="center" vertical="center" wrapText="1"/>
    </xf>
    <xf numFmtId="0" fontId="36" fillId="0" borderId="40" xfId="0" applyFont="1" applyBorder="1" applyAlignment="1">
      <alignment horizontal="center" vertical="center" wrapText="1"/>
    </xf>
    <xf numFmtId="9" fontId="33" fillId="0" borderId="5" xfId="1" applyFont="1" applyBorder="1" applyAlignment="1" applyProtection="1">
      <alignment horizontal="center" vertical="center" wrapText="1"/>
    </xf>
    <xf numFmtId="0" fontId="36" fillId="0" borderId="33" xfId="0" applyFont="1" applyBorder="1" applyAlignment="1">
      <alignment vertical="center" wrapText="1"/>
    </xf>
    <xf numFmtId="0" fontId="36" fillId="0" borderId="22" xfId="0" applyFont="1" applyBorder="1" applyAlignment="1">
      <alignment vertical="center" wrapText="1"/>
    </xf>
    <xf numFmtId="49" fontId="36" fillId="0" borderId="22" xfId="0" applyNumberFormat="1" applyFont="1" applyBorder="1" applyAlignment="1">
      <alignment vertical="center" wrapText="1"/>
    </xf>
    <xf numFmtId="0" fontId="36" fillId="0" borderId="51" xfId="0" applyFont="1" applyBorder="1" applyAlignment="1">
      <alignment vertical="center" wrapText="1"/>
    </xf>
    <xf numFmtId="0" fontId="36" fillId="0" borderId="43" xfId="0" applyFont="1" applyBorder="1" applyAlignment="1">
      <alignment horizontal="center" vertical="center" wrapText="1"/>
    </xf>
    <xf numFmtId="0" fontId="36" fillId="0" borderId="45" xfId="0" applyFont="1" applyBorder="1" applyAlignment="1">
      <alignment horizontal="center" vertical="center" wrapText="1"/>
    </xf>
    <xf numFmtId="0" fontId="33" fillId="0" borderId="52" xfId="0" applyFont="1" applyBorder="1" applyAlignment="1">
      <alignment vertical="center" wrapText="1"/>
    </xf>
    <xf numFmtId="0" fontId="33" fillId="0" borderId="53" xfId="0" applyFont="1" applyBorder="1" applyAlignment="1">
      <alignment vertical="center" wrapText="1"/>
    </xf>
    <xf numFmtId="49" fontId="33" fillId="0" borderId="53" xfId="0" applyNumberFormat="1" applyFont="1" applyBorder="1" applyAlignment="1">
      <alignment vertical="center" wrapText="1"/>
    </xf>
    <xf numFmtId="0" fontId="33" fillId="0" borderId="53" xfId="0" applyFont="1" applyBorder="1" applyAlignment="1">
      <alignment horizontal="center" vertical="center" wrapText="1"/>
    </xf>
    <xf numFmtId="9" fontId="33" fillId="0" borderId="53" xfId="0" applyNumberFormat="1" applyFont="1" applyBorder="1" applyAlignment="1">
      <alignment horizontal="center" vertical="center" wrapText="1"/>
    </xf>
    <xf numFmtId="49" fontId="33" fillId="0" borderId="0" xfId="0" applyNumberFormat="1" applyFont="1" applyAlignment="1">
      <alignment vertical="center" wrapText="1"/>
    </xf>
    <xf numFmtId="9" fontId="33" fillId="0" borderId="4" xfId="1" applyFont="1" applyBorder="1" applyAlignment="1">
      <alignment vertical="center" wrapText="1"/>
    </xf>
    <xf numFmtId="9" fontId="33" fillId="0" borderId="49" xfId="1" applyFont="1" applyBorder="1" applyAlignment="1">
      <alignment vertical="center" wrapText="1"/>
    </xf>
    <xf numFmtId="9" fontId="33" fillId="0" borderId="3" xfId="1" applyFont="1" applyBorder="1" applyAlignment="1">
      <alignment vertical="center" wrapText="1"/>
    </xf>
    <xf numFmtId="9" fontId="33" fillId="0" borderId="1" xfId="1" applyFont="1" applyBorder="1" applyAlignment="1">
      <alignment vertical="center" wrapText="1"/>
    </xf>
    <xf numFmtId="9" fontId="33" fillId="0" borderId="1" xfId="1" applyFont="1" applyBorder="1" applyAlignment="1">
      <alignment horizontal="center" vertical="center" wrapText="1"/>
    </xf>
    <xf numFmtId="9" fontId="33" fillId="0" borderId="0" xfId="1" applyFont="1" applyAlignment="1">
      <alignment vertical="center" wrapText="1"/>
    </xf>
    <xf numFmtId="9" fontId="33" fillId="12" borderId="0" xfId="1" applyFont="1" applyFill="1" applyAlignment="1">
      <alignment vertical="center" wrapText="1"/>
    </xf>
    <xf numFmtId="9" fontId="33" fillId="9" borderId="5" xfId="1" applyFont="1" applyFill="1" applyBorder="1" applyAlignment="1">
      <alignment horizontal="center" vertical="center" wrapText="1"/>
    </xf>
    <xf numFmtId="9" fontId="33" fillId="29" borderId="5" xfId="1" applyFont="1" applyFill="1" applyBorder="1" applyAlignment="1">
      <alignment horizontal="center" vertical="center" wrapText="1"/>
    </xf>
    <xf numFmtId="9" fontId="33" fillId="11" borderId="48" xfId="1" applyFont="1" applyFill="1" applyBorder="1" applyAlignment="1">
      <alignment horizontal="center" vertical="center" wrapText="1"/>
    </xf>
    <xf numFmtId="9" fontId="33" fillId="11" borderId="5" xfId="1" applyFont="1" applyFill="1" applyBorder="1" applyAlignment="1">
      <alignment horizontal="center" vertical="center" wrapText="1"/>
    </xf>
    <xf numFmtId="9" fontId="33" fillId="11" borderId="47" xfId="1" applyFont="1" applyFill="1" applyBorder="1" applyAlignment="1">
      <alignment horizontal="center" vertical="center" wrapText="1"/>
    </xf>
    <xf numFmtId="9" fontId="33" fillId="8" borderId="5" xfId="1" applyFont="1" applyFill="1" applyBorder="1" applyAlignment="1">
      <alignment horizontal="center" vertical="center" wrapText="1"/>
    </xf>
    <xf numFmtId="0" fontId="37" fillId="30" borderId="12" xfId="0" applyFont="1" applyFill="1" applyBorder="1"/>
    <xf numFmtId="0" fontId="37" fillId="30" borderId="13" xfId="0" applyFont="1" applyFill="1" applyBorder="1"/>
    <xf numFmtId="0" fontId="37" fillId="30" borderId="14" xfId="0" applyFont="1" applyFill="1" applyBorder="1"/>
    <xf numFmtId="0" fontId="37" fillId="30" borderId="15" xfId="0" applyFont="1" applyFill="1" applyBorder="1"/>
    <xf numFmtId="0" fontId="37" fillId="30" borderId="0" xfId="0" applyFont="1" applyFill="1"/>
    <xf numFmtId="0" fontId="37" fillId="30" borderId="16" xfId="0" applyFont="1" applyFill="1" applyBorder="1"/>
    <xf numFmtId="0" fontId="37" fillId="31" borderId="15" xfId="0" applyFont="1" applyFill="1" applyBorder="1"/>
    <xf numFmtId="0" fontId="37" fillId="31" borderId="0" xfId="0" applyFont="1" applyFill="1"/>
    <xf numFmtId="0" fontId="37" fillId="31" borderId="16" xfId="0" applyFont="1" applyFill="1" applyBorder="1"/>
    <xf numFmtId="0" fontId="39" fillId="30" borderId="0" xfId="0" applyFont="1" applyFill="1" applyAlignment="1">
      <alignment vertical="center"/>
    </xf>
    <xf numFmtId="0" fontId="40" fillId="32" borderId="9" xfId="0" applyFont="1" applyFill="1" applyBorder="1" applyAlignment="1">
      <alignment horizontal="center" vertical="center"/>
    </xf>
    <xf numFmtId="0" fontId="37" fillId="35" borderId="21" xfId="0" applyFont="1" applyFill="1" applyBorder="1"/>
    <xf numFmtId="0" fontId="37" fillId="36" borderId="21" xfId="0" applyFont="1" applyFill="1" applyBorder="1"/>
    <xf numFmtId="0" fontId="37" fillId="37" borderId="21" xfId="0" applyFont="1" applyFill="1" applyBorder="1"/>
    <xf numFmtId="0" fontId="37" fillId="38" borderId="23" xfId="0" applyFont="1" applyFill="1" applyBorder="1"/>
    <xf numFmtId="0" fontId="41" fillId="39" borderId="15" xfId="0" applyFont="1" applyFill="1" applyBorder="1" applyAlignment="1">
      <alignment horizontal="center"/>
    </xf>
    <xf numFmtId="0" fontId="41" fillId="39" borderId="0" xfId="0" applyFont="1" applyFill="1" applyAlignment="1">
      <alignment horizontal="center"/>
    </xf>
    <xf numFmtId="0" fontId="37" fillId="39" borderId="15" xfId="0" applyFont="1" applyFill="1" applyBorder="1"/>
    <xf numFmtId="0" fontId="37" fillId="39" borderId="0" xfId="0" applyFont="1" applyFill="1"/>
    <xf numFmtId="0" fontId="43" fillId="40" borderId="24" xfId="0" applyFont="1" applyFill="1" applyBorder="1" applyAlignment="1">
      <alignment horizontal="center" vertical="center" wrapText="1"/>
    </xf>
    <xf numFmtId="0" fontId="43" fillId="40" borderId="25" xfId="0" applyFont="1" applyFill="1" applyBorder="1" applyAlignment="1">
      <alignment horizontal="center" vertical="center" wrapText="1"/>
    </xf>
    <xf numFmtId="0" fontId="43" fillId="40" borderId="26" xfId="0" applyFont="1" applyFill="1" applyBorder="1" applyAlignment="1">
      <alignment horizontal="center" vertical="center" wrapText="1"/>
    </xf>
    <xf numFmtId="0" fontId="45" fillId="32" borderId="0" xfId="0" applyFont="1" applyFill="1" applyAlignment="1">
      <alignment horizontal="center"/>
    </xf>
    <xf numFmtId="0" fontId="46" fillId="0" borderId="0" xfId="0" applyFont="1" applyAlignment="1">
      <alignment horizontal="left" indent="1"/>
    </xf>
    <xf numFmtId="0" fontId="46" fillId="0" borderId="0" xfId="0" applyFont="1" applyAlignment="1">
      <alignment horizontal="center"/>
    </xf>
    <xf numFmtId="0" fontId="48" fillId="40" borderId="0" xfId="0" applyFont="1" applyFill="1" applyAlignment="1">
      <alignment vertical="center"/>
    </xf>
    <xf numFmtId="0" fontId="48" fillId="40" borderId="16" xfId="0" applyFont="1" applyFill="1" applyBorder="1" applyAlignment="1">
      <alignment vertical="center"/>
    </xf>
    <xf numFmtId="0" fontId="37" fillId="41" borderId="15" xfId="0" applyFont="1" applyFill="1" applyBorder="1"/>
    <xf numFmtId="0" fontId="37" fillId="41" borderId="0" xfId="0" applyFont="1" applyFill="1"/>
    <xf numFmtId="0" fontId="40" fillId="32" borderId="9" xfId="0" applyFont="1" applyFill="1" applyBorder="1" applyAlignment="1">
      <alignment horizontal="center"/>
    </xf>
    <xf numFmtId="0" fontId="41" fillId="42" borderId="15" xfId="0" applyFont="1" applyFill="1" applyBorder="1" applyAlignment="1">
      <alignment horizontal="center"/>
    </xf>
    <xf numFmtId="0" fontId="41" fillId="42" borderId="0" xfId="0" applyFont="1" applyFill="1" applyAlignment="1">
      <alignment horizontal="center"/>
    </xf>
    <xf numFmtId="0" fontId="40" fillId="32" borderId="0" xfId="0" applyFont="1" applyFill="1" applyAlignment="1">
      <alignment horizontal="center"/>
    </xf>
    <xf numFmtId="0" fontId="37" fillId="42" borderId="15" xfId="0" applyFont="1" applyFill="1" applyBorder="1"/>
    <xf numFmtId="0" fontId="37" fillId="42" borderId="0" xfId="0" applyFont="1" applyFill="1"/>
    <xf numFmtId="0" fontId="40" fillId="32" borderId="0" xfId="0" applyFont="1" applyFill="1" applyAlignment="1">
      <alignment horizontal="center" vertical="center"/>
    </xf>
    <xf numFmtId="0" fontId="37" fillId="32" borderId="15" xfId="0" applyFont="1" applyFill="1" applyBorder="1"/>
    <xf numFmtId="0" fontId="37" fillId="32" borderId="0" xfId="0" applyFont="1" applyFill="1"/>
    <xf numFmtId="0" fontId="40" fillId="43" borderId="0" xfId="0" applyFont="1" applyFill="1" applyAlignment="1">
      <alignment horizontal="center"/>
    </xf>
    <xf numFmtId="0" fontId="40" fillId="43" borderId="0" xfId="0" applyFont="1" applyFill="1" applyAlignment="1">
      <alignment horizontal="center" vertical="center"/>
    </xf>
    <xf numFmtId="0" fontId="37" fillId="32" borderId="17" xfId="0" applyFont="1" applyFill="1" applyBorder="1"/>
    <xf numFmtId="0" fontId="37" fillId="32" borderId="18" xfId="0" applyFont="1" applyFill="1" applyBorder="1"/>
    <xf numFmtId="0" fontId="37" fillId="30" borderId="18" xfId="0" applyFont="1" applyFill="1" applyBorder="1"/>
    <xf numFmtId="0" fontId="37" fillId="30" borderId="19" xfId="0" applyFont="1" applyFill="1" applyBorder="1"/>
    <xf numFmtId="9" fontId="33" fillId="9" borderId="48" xfId="1" applyFont="1" applyFill="1" applyBorder="1" applyAlignment="1">
      <alignment horizontal="center" vertical="center" wrapText="1"/>
    </xf>
    <xf numFmtId="9" fontId="33" fillId="6" borderId="5" xfId="1" applyFont="1" applyFill="1" applyBorder="1" applyAlignment="1">
      <alignment horizontal="center" vertical="center" wrapText="1"/>
    </xf>
    <xf numFmtId="9" fontId="33" fillId="6" borderId="48" xfId="1" applyFont="1" applyFill="1" applyBorder="1" applyAlignment="1">
      <alignment horizontal="center" vertical="center" wrapText="1"/>
    </xf>
    <xf numFmtId="9" fontId="33" fillId="6" borderId="47" xfId="1" applyFont="1" applyFill="1" applyBorder="1" applyAlignment="1">
      <alignment horizontal="center" vertical="center" wrapText="1"/>
    </xf>
    <xf numFmtId="1" fontId="33" fillId="12" borderId="4" xfId="0" applyNumberFormat="1" applyFont="1" applyFill="1" applyBorder="1" applyAlignment="1">
      <alignment vertical="center" wrapText="1"/>
    </xf>
    <xf numFmtId="1" fontId="33" fillId="12" borderId="49" xfId="0" applyNumberFormat="1" applyFont="1" applyFill="1" applyBorder="1" applyAlignment="1">
      <alignment vertical="center" wrapText="1"/>
    </xf>
    <xf numFmtId="1" fontId="33" fillId="12" borderId="3" xfId="0" applyNumberFormat="1" applyFont="1" applyFill="1" applyBorder="1" applyAlignment="1">
      <alignment vertical="center" wrapText="1"/>
    </xf>
    <xf numFmtId="1" fontId="33" fillId="12" borderId="1" xfId="0" applyNumberFormat="1" applyFont="1" applyFill="1" applyBorder="1" applyAlignment="1">
      <alignment vertical="center" wrapText="1"/>
    </xf>
    <xf numFmtId="1" fontId="33" fillId="12" borderId="1" xfId="0" applyNumberFormat="1" applyFont="1" applyFill="1" applyBorder="1" applyAlignment="1">
      <alignment horizontal="center" vertical="center" wrapText="1"/>
    </xf>
    <xf numFmtId="1" fontId="33" fillId="0" borderId="1" xfId="0" applyNumberFormat="1" applyFont="1" applyBorder="1" applyAlignment="1">
      <alignment vertical="center" wrapText="1"/>
    </xf>
    <xf numFmtId="1" fontId="33" fillId="11" borderId="5" xfId="1" applyNumberFormat="1" applyFont="1" applyFill="1" applyBorder="1" applyAlignment="1">
      <alignment horizontal="center" vertical="center" wrapText="1"/>
    </xf>
    <xf numFmtId="1" fontId="33" fillId="0" borderId="0" xfId="0" applyNumberFormat="1" applyFont="1" applyAlignment="1">
      <alignment vertical="center" wrapText="1"/>
    </xf>
    <xf numFmtId="1" fontId="33" fillId="0" borderId="4" xfId="0" applyNumberFormat="1" applyFont="1" applyBorder="1" applyAlignment="1">
      <alignment vertical="center" wrapText="1"/>
    </xf>
    <xf numFmtId="1" fontId="33" fillId="0" borderId="49" xfId="0" applyNumberFormat="1" applyFont="1" applyBorder="1" applyAlignment="1">
      <alignment vertical="center" wrapText="1"/>
    </xf>
    <xf numFmtId="1" fontId="33" fillId="0" borderId="3" xfId="0" applyNumberFormat="1" applyFont="1" applyBorder="1" applyAlignment="1">
      <alignment vertical="center" wrapText="1"/>
    </xf>
    <xf numFmtId="1" fontId="33" fillId="0" borderId="1" xfId="0" applyNumberFormat="1" applyFont="1" applyBorder="1" applyAlignment="1">
      <alignment horizontal="center" vertical="center" wrapText="1"/>
    </xf>
    <xf numFmtId="9" fontId="33" fillId="6" borderId="25" xfId="1" applyFont="1" applyFill="1" applyBorder="1" applyAlignment="1">
      <alignment horizontal="center" vertical="center" wrapText="1"/>
    </xf>
    <xf numFmtId="0" fontId="33" fillId="0" borderId="7" xfId="0" applyFont="1" applyBorder="1" applyAlignment="1">
      <alignment vertical="center" wrapText="1"/>
    </xf>
    <xf numFmtId="0" fontId="33" fillId="0" borderId="8" xfId="0" applyFont="1" applyBorder="1" applyAlignment="1">
      <alignment vertical="center" wrapText="1"/>
    </xf>
    <xf numFmtId="0" fontId="33" fillId="0" borderId="57" xfId="0" applyFont="1" applyBorder="1" applyAlignment="1">
      <alignment vertical="center" wrapText="1"/>
    </xf>
    <xf numFmtId="1" fontId="35" fillId="3" borderId="58" xfId="0" applyNumberFormat="1" applyFont="1" applyFill="1" applyBorder="1" applyAlignment="1">
      <alignment horizontal="center" vertical="center" wrapText="1"/>
    </xf>
    <xf numFmtId="1" fontId="35" fillId="3" borderId="59" xfId="0" applyNumberFormat="1" applyFont="1" applyFill="1" applyBorder="1" applyAlignment="1">
      <alignment horizontal="center" vertical="center" wrapText="1"/>
    </xf>
    <xf numFmtId="1" fontId="35" fillId="3" borderId="60" xfId="0" applyNumberFormat="1" applyFont="1" applyFill="1" applyBorder="1" applyAlignment="1">
      <alignment horizontal="center" vertical="center" wrapText="1"/>
    </xf>
    <xf numFmtId="9" fontId="42" fillId="0" borderId="5" xfId="1" applyFont="1" applyFill="1" applyBorder="1" applyAlignment="1"/>
    <xf numFmtId="9" fontId="42" fillId="0" borderId="61" xfId="1" applyFont="1" applyFill="1" applyBorder="1" applyAlignment="1"/>
    <xf numFmtId="9" fontId="42" fillId="0" borderId="62" xfId="1" applyFont="1" applyFill="1" applyBorder="1" applyAlignment="1"/>
    <xf numFmtId="9" fontId="33" fillId="6" borderId="62" xfId="1" applyFont="1" applyFill="1" applyBorder="1" applyAlignment="1">
      <alignment horizontal="center" vertical="center" wrapText="1"/>
    </xf>
    <xf numFmtId="9" fontId="33" fillId="6" borderId="63" xfId="1" applyFont="1" applyFill="1" applyBorder="1" applyAlignment="1">
      <alignment horizontal="center" vertical="center" wrapText="1"/>
    </xf>
    <xf numFmtId="9" fontId="42" fillId="0" borderId="47" xfId="1" applyFont="1" applyFill="1" applyBorder="1" applyAlignment="1"/>
    <xf numFmtId="9" fontId="42" fillId="0" borderId="48" xfId="1" applyFont="1" applyFill="1" applyBorder="1" applyAlignment="1"/>
    <xf numFmtId="9" fontId="42" fillId="0" borderId="24" xfId="1" applyFont="1" applyFill="1" applyBorder="1" applyAlignment="1"/>
    <xf numFmtId="9" fontId="42" fillId="0" borderId="25" xfId="1" applyFont="1" applyFill="1" applyBorder="1" applyAlignment="1"/>
    <xf numFmtId="9" fontId="42" fillId="0" borderId="26" xfId="1" applyFont="1" applyFill="1" applyBorder="1" applyAlignment="1"/>
    <xf numFmtId="9" fontId="33" fillId="29" borderId="48" xfId="1" applyFont="1" applyFill="1" applyBorder="1" applyAlignment="1">
      <alignment horizontal="center" vertical="center" wrapText="1"/>
    </xf>
    <xf numFmtId="1" fontId="33" fillId="0" borderId="1" xfId="1" applyNumberFormat="1" applyFont="1" applyBorder="1" applyAlignment="1">
      <alignment horizontal="center" vertical="center" wrapText="1"/>
    </xf>
    <xf numFmtId="9" fontId="33" fillId="29" borderId="47" xfId="1" applyNumberFormat="1" applyFont="1" applyFill="1" applyBorder="1" applyAlignment="1">
      <alignment horizontal="center" vertical="center" wrapText="1"/>
    </xf>
    <xf numFmtId="9" fontId="33" fillId="29" borderId="5" xfId="1" applyNumberFormat="1" applyFont="1" applyFill="1" applyBorder="1" applyAlignment="1">
      <alignment horizontal="center" vertical="center" wrapText="1"/>
    </xf>
    <xf numFmtId="9" fontId="33" fillId="8" borderId="5" xfId="1" applyNumberFormat="1" applyFont="1" applyFill="1" applyBorder="1" applyAlignment="1">
      <alignment horizontal="center" vertical="center" wrapText="1"/>
    </xf>
    <xf numFmtId="9" fontId="33" fillId="11" borderId="5" xfId="1" applyNumberFormat="1"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6" fillId="0" borderId="8" xfId="0" applyFont="1" applyBorder="1" applyAlignment="1"/>
    <xf numFmtId="0" fontId="16" fillId="0" borderId="3" xfId="0" applyFont="1" applyBorder="1" applyAlignment="1"/>
    <xf numFmtId="0" fontId="0" fillId="10" borderId="28" xfId="0" applyFill="1" applyBorder="1" applyAlignment="1">
      <alignment horizontal="center"/>
    </xf>
    <xf numFmtId="0" fontId="0" fillId="10" borderId="22" xfId="0" applyFill="1" applyBorder="1" applyAlignment="1">
      <alignment horizontal="center"/>
    </xf>
    <xf numFmtId="0" fontId="8" fillId="14" borderId="0" xfId="0" applyFont="1" applyFill="1" applyAlignment="1">
      <alignment horizontal="center"/>
    </xf>
    <xf numFmtId="0" fontId="7" fillId="13" borderId="0" xfId="0" applyFont="1" applyFill="1" applyAlignment="1">
      <alignment horizontal="center" vertical="center"/>
    </xf>
    <xf numFmtId="9" fontId="4" fillId="0" borderId="15" xfId="1" applyFont="1" applyBorder="1" applyAlignment="1">
      <alignment horizontal="center"/>
    </xf>
    <xf numFmtId="9" fontId="4" fillId="0" borderId="27" xfId="1" applyFont="1" applyBorder="1" applyAlignment="1">
      <alignment horizontal="center"/>
    </xf>
    <xf numFmtId="0" fontId="9" fillId="14" borderId="0" xfId="0" applyFont="1" applyFill="1" applyAlignment="1">
      <alignment horizontal="center" vertical="center"/>
    </xf>
    <xf numFmtId="0" fontId="8" fillId="13" borderId="10"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11" xfId="0" applyFont="1" applyFill="1" applyBorder="1" applyAlignment="1">
      <alignment horizontal="center" vertical="center"/>
    </xf>
    <xf numFmtId="0" fontId="7" fillId="14" borderId="0" xfId="0" applyFont="1" applyFill="1" applyAlignment="1">
      <alignment horizontal="center" vertical="center"/>
    </xf>
    <xf numFmtId="0" fontId="9" fillId="14" borderId="29" xfId="0" applyFont="1" applyFill="1" applyBorder="1" applyAlignment="1">
      <alignment horizontal="center" vertical="center"/>
    </xf>
    <xf numFmtId="0" fontId="9" fillId="14" borderId="11" xfId="0" applyFont="1" applyFill="1" applyBorder="1" applyAlignment="1">
      <alignment horizontal="center" vertical="center"/>
    </xf>
    <xf numFmtId="0" fontId="7" fillId="14" borderId="29" xfId="0" applyFont="1" applyFill="1" applyBorder="1" applyAlignment="1">
      <alignment horizontal="center" vertical="center"/>
    </xf>
    <xf numFmtId="0" fontId="7" fillId="14" borderId="11" xfId="0" applyFont="1" applyFill="1" applyBorder="1" applyAlignment="1">
      <alignment horizontal="center" vertical="center"/>
    </xf>
    <xf numFmtId="0" fontId="5" fillId="13" borderId="0" xfId="0" applyFont="1" applyFill="1" applyAlignment="1">
      <alignment horizontal="center" vertical="center" wrapText="1"/>
    </xf>
    <xf numFmtId="0" fontId="5" fillId="13" borderId="16" xfId="0" applyFont="1" applyFill="1" applyBorder="1" applyAlignment="1">
      <alignment horizontal="center" vertical="center" wrapText="1"/>
    </xf>
    <xf numFmtId="0" fontId="2" fillId="13" borderId="0" xfId="0" applyFont="1" applyFill="1" applyAlignment="1">
      <alignment horizontal="center" wrapText="1"/>
    </xf>
    <xf numFmtId="0" fontId="2" fillId="13" borderId="16" xfId="0" applyFont="1" applyFill="1" applyBorder="1" applyAlignment="1">
      <alignment horizontal="center" wrapText="1"/>
    </xf>
    <xf numFmtId="0" fontId="10" fillId="16" borderId="15" xfId="0" applyFont="1" applyFill="1" applyBorder="1" applyAlignment="1">
      <alignment horizontal="center"/>
    </xf>
    <xf numFmtId="0" fontId="10" fillId="16" borderId="0" xfId="0" applyFont="1" applyFill="1" applyAlignment="1">
      <alignment horizontal="center"/>
    </xf>
    <xf numFmtId="0" fontId="10" fillId="17" borderId="15" xfId="0" applyFont="1" applyFill="1" applyBorder="1" applyAlignment="1">
      <alignment horizontal="center"/>
    </xf>
    <xf numFmtId="0" fontId="10" fillId="17" borderId="0" xfId="0" applyFont="1" applyFill="1" applyAlignment="1">
      <alignment horizontal="center"/>
    </xf>
    <xf numFmtId="0" fontId="10" fillId="15" borderId="15" xfId="0" applyFont="1" applyFill="1" applyBorder="1" applyAlignment="1">
      <alignment horizontal="center"/>
    </xf>
    <xf numFmtId="0" fontId="10" fillId="15" borderId="0" xfId="0" applyFont="1" applyFill="1" applyAlignment="1">
      <alignment horizontal="center"/>
    </xf>
    <xf numFmtId="0" fontId="6" fillId="13" borderId="0" xfId="0" applyFont="1" applyFill="1" applyAlignment="1">
      <alignment horizontal="center" vertical="center" wrapText="1"/>
    </xf>
    <xf numFmtId="0" fontId="6" fillId="13" borderId="16" xfId="0" applyFont="1" applyFill="1" applyBorder="1" applyAlignment="1">
      <alignment horizontal="center" vertical="center" wrapText="1"/>
    </xf>
    <xf numFmtId="0" fontId="10" fillId="19" borderId="30" xfId="0" applyFont="1" applyFill="1" applyBorder="1" applyAlignment="1">
      <alignment horizontal="center" vertical="center"/>
    </xf>
    <xf numFmtId="0" fontId="10" fillId="19" borderId="31" xfId="0" applyFont="1" applyFill="1" applyBorder="1" applyAlignment="1">
      <alignment horizontal="center" vertical="center"/>
    </xf>
    <xf numFmtId="0" fontId="10" fillId="19" borderId="32" xfId="0" applyFont="1" applyFill="1" applyBorder="1" applyAlignment="1">
      <alignment horizontal="center" vertical="center"/>
    </xf>
    <xf numFmtId="0" fontId="39" fillId="30" borderId="0" xfId="0" applyFont="1" applyFill="1" applyAlignment="1">
      <alignment horizontal="center" vertical="center"/>
    </xf>
    <xf numFmtId="0" fontId="47" fillId="30" borderId="0" xfId="0" applyFont="1" applyFill="1" applyAlignment="1">
      <alignment horizontal="center" vertical="center"/>
    </xf>
    <xf numFmtId="0" fontId="39" fillId="30" borderId="10" xfId="0" applyFont="1" applyFill="1" applyBorder="1" applyAlignment="1">
      <alignment horizontal="center" vertical="center"/>
    </xf>
    <xf numFmtId="0" fontId="39" fillId="30" borderId="11" xfId="0" applyFont="1" applyFill="1" applyBorder="1" applyAlignment="1">
      <alignment horizontal="center" vertical="center"/>
    </xf>
    <xf numFmtId="0" fontId="47" fillId="30" borderId="29" xfId="0" applyFont="1" applyFill="1" applyBorder="1" applyAlignment="1">
      <alignment horizontal="center" vertical="center"/>
    </xf>
    <xf numFmtId="0" fontId="47" fillId="30" borderId="11" xfId="0" applyFont="1" applyFill="1" applyBorder="1" applyAlignment="1">
      <alignment horizontal="center" vertical="center"/>
    </xf>
    <xf numFmtId="0" fontId="41" fillId="42" borderId="15" xfId="0" applyFont="1" applyFill="1" applyBorder="1" applyAlignment="1">
      <alignment horizontal="center"/>
    </xf>
    <xf numFmtId="0" fontId="41" fillId="42" borderId="0" xfId="0" applyFont="1" applyFill="1" applyAlignment="1">
      <alignment horizontal="center"/>
    </xf>
    <xf numFmtId="0" fontId="41" fillId="32" borderId="15" xfId="0" applyFont="1" applyFill="1" applyBorder="1" applyAlignment="1">
      <alignment horizontal="center"/>
    </xf>
    <xf numFmtId="0" fontId="41" fillId="32" borderId="0" xfId="0" applyFont="1" applyFill="1" applyAlignment="1">
      <alignment horizontal="center"/>
    </xf>
    <xf numFmtId="0" fontId="39" fillId="30" borderId="29" xfId="0" applyFont="1" applyFill="1" applyBorder="1" applyAlignment="1">
      <alignment horizontal="center" vertical="center"/>
    </xf>
    <xf numFmtId="0" fontId="44" fillId="31" borderId="0" xfId="0" applyFont="1" applyFill="1" applyAlignment="1">
      <alignment horizontal="center" vertical="center" wrapText="1"/>
    </xf>
    <xf numFmtId="0" fontId="44" fillId="31" borderId="16" xfId="0" applyFont="1" applyFill="1" applyBorder="1" applyAlignment="1">
      <alignment horizontal="center" vertical="center" wrapText="1"/>
    </xf>
    <xf numFmtId="0" fontId="43" fillId="31" borderId="0" xfId="0" applyFont="1" applyFill="1" applyAlignment="1">
      <alignment horizontal="center" wrapText="1"/>
    </xf>
    <xf numFmtId="0" fontId="43" fillId="31" borderId="16" xfId="0" applyFont="1" applyFill="1" applyBorder="1" applyAlignment="1">
      <alignment horizontal="center" wrapText="1"/>
    </xf>
    <xf numFmtId="0" fontId="41" fillId="41" borderId="15" xfId="0" applyFont="1" applyFill="1" applyBorder="1" applyAlignment="1">
      <alignment horizontal="center"/>
    </xf>
    <xf numFmtId="0" fontId="41" fillId="41" borderId="0" xfId="0" applyFont="1" applyFill="1" applyAlignment="1">
      <alignment horizontal="center"/>
    </xf>
    <xf numFmtId="0" fontId="49" fillId="31" borderId="0" xfId="0" applyFont="1" applyFill="1" applyAlignment="1">
      <alignment horizontal="center" vertical="center" wrapText="1"/>
    </xf>
    <xf numFmtId="0" fontId="49" fillId="31" borderId="16" xfId="0" applyFont="1" applyFill="1" applyBorder="1" applyAlignment="1">
      <alignment horizontal="center" vertical="center" wrapText="1"/>
    </xf>
    <xf numFmtId="0" fontId="38" fillId="30" borderId="0" xfId="0" applyFont="1" applyFill="1" applyAlignment="1">
      <alignment horizontal="center"/>
    </xf>
    <xf numFmtId="0" fontId="39" fillId="31" borderId="0" xfId="0" applyFont="1" applyFill="1" applyAlignment="1">
      <alignment horizontal="center" vertical="center"/>
    </xf>
    <xf numFmtId="0" fontId="41" fillId="33" borderId="30" xfId="0" applyFont="1" applyFill="1" applyBorder="1" applyAlignment="1">
      <alignment horizontal="center" vertical="center"/>
    </xf>
    <xf numFmtId="0" fontId="41" fillId="33" borderId="31" xfId="0" applyFont="1" applyFill="1" applyBorder="1" applyAlignment="1">
      <alignment horizontal="center" vertical="center"/>
    </xf>
    <xf numFmtId="0" fontId="41" fillId="33" borderId="32" xfId="0" applyFont="1" applyFill="1" applyBorder="1" applyAlignment="1">
      <alignment horizontal="center" vertical="center"/>
    </xf>
    <xf numFmtId="0" fontId="38" fillId="31" borderId="10" xfId="0" applyFont="1" applyFill="1" applyBorder="1" applyAlignment="1">
      <alignment horizontal="center" vertical="center"/>
    </xf>
    <xf numFmtId="0" fontId="38" fillId="31" borderId="29" xfId="0" applyFont="1" applyFill="1" applyBorder="1" applyAlignment="1">
      <alignment horizontal="center" vertical="center"/>
    </xf>
    <xf numFmtId="0" fontId="38" fillId="31" borderId="11" xfId="0" applyFont="1" applyFill="1" applyBorder="1" applyAlignment="1">
      <alignment horizontal="center" vertical="center"/>
    </xf>
    <xf numFmtId="9" fontId="42" fillId="0" borderId="15" xfId="1" applyFont="1" applyFill="1" applyBorder="1" applyAlignment="1">
      <alignment horizontal="center"/>
    </xf>
    <xf numFmtId="9" fontId="42" fillId="0" borderId="27" xfId="1" applyFont="1" applyFill="1" applyBorder="1" applyAlignment="1">
      <alignment horizontal="center"/>
    </xf>
    <xf numFmtId="0" fontId="37" fillId="34" borderId="28" xfId="0" applyFont="1" applyFill="1" applyBorder="1" applyAlignment="1">
      <alignment horizontal="center"/>
    </xf>
    <xf numFmtId="0" fontId="37" fillId="34" borderId="22" xfId="0" applyFont="1" applyFill="1" applyBorder="1" applyAlignment="1">
      <alignment horizontal="center"/>
    </xf>
    <xf numFmtId="0" fontId="34" fillId="21" borderId="12" xfId="0" applyFont="1" applyFill="1" applyBorder="1" applyAlignment="1">
      <alignment horizontal="center" vertical="center" wrapText="1"/>
    </xf>
    <xf numFmtId="0" fontId="34" fillId="21" borderId="13" xfId="0" applyFont="1" applyFill="1" applyBorder="1" applyAlignment="1">
      <alignment horizontal="center" vertical="center" wrapText="1"/>
    </xf>
    <xf numFmtId="0" fontId="34" fillId="21" borderId="14" xfId="0" applyFont="1" applyFill="1" applyBorder="1" applyAlignment="1">
      <alignment horizontal="center" vertical="center" wrapText="1"/>
    </xf>
    <xf numFmtId="0" fontId="34" fillId="21" borderId="15" xfId="0" applyFont="1" applyFill="1" applyBorder="1" applyAlignment="1">
      <alignment horizontal="center" vertical="center" wrapText="1"/>
    </xf>
    <xf numFmtId="0" fontId="34" fillId="21" borderId="0" xfId="0" applyFont="1" applyFill="1" applyAlignment="1">
      <alignment horizontal="center" vertical="center" wrapText="1"/>
    </xf>
    <xf numFmtId="0" fontId="34" fillId="21" borderId="16" xfId="0" applyFont="1" applyFill="1" applyBorder="1" applyAlignment="1">
      <alignment horizontal="center" vertical="center" wrapText="1"/>
    </xf>
    <xf numFmtId="0" fontId="8" fillId="16" borderId="0" xfId="0" applyFont="1" applyFill="1" applyAlignment="1">
      <alignment horizontal="center" vertical="center"/>
    </xf>
    <xf numFmtId="0" fontId="29" fillId="22" borderId="35" xfId="0" applyFont="1" applyFill="1" applyBorder="1" applyAlignment="1">
      <alignment horizontal="center" vertical="center" wrapText="1"/>
    </xf>
    <xf numFmtId="0" fontId="31" fillId="0" borderId="35" xfId="0" applyFont="1" applyBorder="1" applyAlignment="1"/>
    <xf numFmtId="0" fontId="0" fillId="0" borderId="40" xfId="0" applyBorder="1" applyAlignment="1">
      <alignment horizontal="right"/>
    </xf>
    <xf numFmtId="0" fontId="24" fillId="16" borderId="0" xfId="0" applyFont="1" applyFill="1" applyAlignment="1">
      <alignment horizontal="center" vertical="center"/>
    </xf>
    <xf numFmtId="0" fontId="24" fillId="16" borderId="42" xfId="0" applyFont="1" applyFill="1" applyBorder="1" applyAlignment="1">
      <alignment horizontal="center" vertical="center"/>
    </xf>
    <xf numFmtId="0" fontId="6" fillId="16" borderId="5" xfId="0" applyFont="1" applyFill="1" applyBorder="1" applyAlignment="1">
      <alignment horizontal="center" vertical="center"/>
    </xf>
  </cellXfs>
  <cellStyles count="2">
    <cellStyle name="Normal" xfId="0" builtinId="0"/>
    <cellStyle name="Porcentaje" xfId="1" builtinId="5"/>
  </cellStyles>
  <dxfs count="101">
    <dxf>
      <font>
        <color theme="0"/>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patternType="lightUp">
          <fgColor theme="2" tint="-0.34998626667073579"/>
          <bgColor theme="2" tint="-0.14996795556505021"/>
        </patternFill>
      </fill>
    </dxf>
    <dxf>
      <font>
        <color theme="0"/>
      </font>
      <fill>
        <patternFill>
          <bgColor rgb="FFC00000"/>
        </patternFill>
      </fill>
    </dxf>
    <dxf>
      <fill>
        <patternFill>
          <bgColor rgb="FFFFC000"/>
        </patternFill>
      </fill>
    </dxf>
    <dxf>
      <font>
        <color theme="0"/>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patternType="lightUp">
          <fgColor theme="2" tint="-0.34998626667073579"/>
          <bgColor theme="2" tint="-0.14996795556505021"/>
        </patternFill>
      </fill>
    </dxf>
    <dxf>
      <fill>
        <patternFill patternType="lightUp">
          <fgColor rgb="FF989494"/>
          <bgColor rgb="FFC5C2C2"/>
        </patternFill>
      </fill>
    </dxf>
    <dxf>
      <fill>
        <patternFill patternType="lightUp">
          <fgColor rgb="FF989494"/>
          <bgColor rgb="FFC5C2C2"/>
        </patternFill>
      </fill>
    </dxf>
    <dxf>
      <fill>
        <patternFill patternType="lightUp">
          <fgColor rgb="FF989494"/>
          <bgColor rgb="FFC5C2C2"/>
        </patternFill>
      </fill>
    </dxf>
    <dxf>
      <fill>
        <patternFill patternType="lightUp">
          <fgColor rgb="FF989494"/>
          <bgColor rgb="FFC5C2C2"/>
        </patternFill>
      </fill>
    </dxf>
    <dxf>
      <fill>
        <patternFill patternType="lightUp">
          <fgColor rgb="FF989494"/>
          <bgColor rgb="FFC5C2C2"/>
        </patternFill>
      </fill>
    </dxf>
    <dxf>
      <fill>
        <patternFill patternType="lightUp">
          <fgColor rgb="FF989494"/>
          <bgColor rgb="FFC5C2C2"/>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ont>
        <strike val="0"/>
        <outline val="0"/>
        <shadow val="0"/>
        <u val="none"/>
        <vertAlign val="baseline"/>
        <sz val="16"/>
        <color rgb="FF000000"/>
        <name val="Calibri"/>
        <scheme val="none"/>
      </font>
      <numFmt numFmtId="0" formatCode="General"/>
      <alignment horizontal="center" vertical="bottom" textRotation="0" wrapText="0" indent="0" justifyLastLine="0" shrinkToFit="0" readingOrder="0"/>
    </dxf>
    <dxf>
      <font>
        <strike val="0"/>
        <outline val="0"/>
        <shadow val="0"/>
        <u val="none"/>
        <vertAlign val="baseline"/>
        <sz val="16"/>
        <color rgb="FF000000"/>
        <name val="Calibri"/>
        <scheme val="none"/>
      </font>
      <alignment horizontal="left" vertical="bottom" textRotation="0" wrapText="0" indent="1" justifyLastLine="0" shrinkToFit="0" readingOrder="0"/>
    </dxf>
    <dxf>
      <font>
        <strike val="0"/>
        <outline val="0"/>
        <shadow val="0"/>
        <u val="none"/>
        <vertAlign val="baseline"/>
        <sz val="16"/>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6"/>
        <color rgb="FF000000"/>
        <name val="Calibri"/>
        <scheme val="none"/>
      </font>
      <numFmt numFmtId="0" formatCode="General"/>
      <alignment horizontal="center" vertical="bottom" textRotation="0" wrapText="0" indent="0" justifyLastLine="0" shrinkToFit="0" readingOrder="0"/>
    </dxf>
    <dxf>
      <font>
        <strike val="0"/>
        <outline val="0"/>
        <shadow val="0"/>
        <u val="none"/>
        <vertAlign val="baseline"/>
        <sz val="16"/>
        <color rgb="FF000000"/>
        <name val="Calibri"/>
        <scheme val="none"/>
      </font>
      <alignment horizontal="left" vertical="bottom" textRotation="0" wrapText="0" indent="1" justifyLastLine="0" shrinkToFit="0" readingOrder="0"/>
    </dxf>
    <dxf>
      <font>
        <strike val="0"/>
        <outline val="0"/>
        <shadow val="0"/>
        <u val="none"/>
        <vertAlign val="baseline"/>
        <sz val="16"/>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6"/>
        <color rgb="FF000000"/>
        <name val="Calibri"/>
        <scheme val="none"/>
      </font>
      <numFmt numFmtId="0" formatCode="General"/>
      <alignment horizontal="center" vertical="bottom" textRotation="0" wrapText="0" indent="0" justifyLastLine="0" shrinkToFit="0" readingOrder="0"/>
    </dxf>
    <dxf>
      <font>
        <strike val="0"/>
        <outline val="0"/>
        <shadow val="0"/>
        <u val="none"/>
        <vertAlign val="baseline"/>
        <sz val="16"/>
        <color rgb="FF000000"/>
        <name val="Calibri"/>
        <scheme val="none"/>
      </font>
      <alignment horizontal="left" vertical="bottom" textRotation="0" wrapText="0" indent="1" justifyLastLine="0" shrinkToFit="0" readingOrder="0"/>
    </dxf>
    <dxf>
      <font>
        <strike val="0"/>
        <outline val="0"/>
        <shadow val="0"/>
        <u val="none"/>
        <vertAlign val="baseline"/>
        <sz val="16"/>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6"/>
        <color rgb="FF000000"/>
        <name val="Calibri"/>
        <scheme val="none"/>
      </font>
      <numFmt numFmtId="0" formatCode="General"/>
      <alignment horizontal="center" vertical="bottom" textRotation="0" wrapText="0" indent="0" justifyLastLine="0" shrinkToFit="0" readingOrder="0"/>
    </dxf>
    <dxf>
      <font>
        <strike val="0"/>
        <outline val="0"/>
        <shadow val="0"/>
        <u val="none"/>
        <vertAlign val="baseline"/>
        <sz val="16"/>
        <color rgb="FF000000"/>
        <name val="Calibri"/>
        <scheme val="none"/>
      </font>
      <alignment horizontal="left" vertical="bottom" textRotation="0" wrapText="0" indent="1" justifyLastLine="0" shrinkToFit="0" readingOrder="0"/>
    </dxf>
    <dxf>
      <font>
        <strike val="0"/>
        <outline val="0"/>
        <shadow val="0"/>
        <u val="none"/>
        <vertAlign val="baseline"/>
        <sz val="16"/>
        <color rgb="FF000000"/>
        <name val="Calibri"/>
        <scheme val="none"/>
      </font>
    </dxf>
    <dxf>
      <font>
        <strike val="0"/>
        <outline val="0"/>
        <shadow val="0"/>
        <u val="none"/>
        <vertAlign val="baseline"/>
        <sz val="18"/>
        <color rgb="FF000000"/>
        <name val="Calibri"/>
        <scheme val="none"/>
      </font>
    </dxf>
    <dxf>
      <font>
        <color rgb="FFFFFFFF"/>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patternType="lightUp">
          <fgColor rgb="FF989494"/>
          <bgColor rgb="FFC5C2C2"/>
        </patternFill>
      </fill>
    </dxf>
    <dxf>
      <font>
        <strike val="0"/>
        <outline val="0"/>
        <shadow val="0"/>
        <u val="none"/>
        <vertAlign val="baseline"/>
        <sz val="16"/>
        <color theme="1"/>
        <name val="Aptos Narrow"/>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Aptos Narrow"/>
        <scheme val="minor"/>
      </font>
      <alignment horizontal="left" vertical="bottom" textRotation="0" wrapText="0" indent="1" justifyLastLine="0" shrinkToFit="0" readingOrder="0"/>
    </dxf>
    <dxf>
      <font>
        <strike val="0"/>
        <outline val="0"/>
        <shadow val="0"/>
        <u val="none"/>
        <vertAlign val="baseline"/>
        <sz val="16"/>
        <color theme="1"/>
        <name val="Aptos Narrow"/>
        <scheme val="minor"/>
      </font>
    </dxf>
    <dxf>
      <font>
        <strike val="0"/>
        <outline val="0"/>
        <shadow val="0"/>
        <u val="none"/>
        <vertAlign val="baseline"/>
        <sz val="18"/>
        <color theme="1"/>
        <name val="Aptos Narrow"/>
        <scheme val="minor"/>
      </font>
    </dxf>
    <dxf>
      <font>
        <strike val="0"/>
        <outline val="0"/>
        <shadow val="0"/>
        <u val="none"/>
        <vertAlign val="baseline"/>
        <sz val="16"/>
        <color theme="1"/>
        <name val="Aptos Narrow"/>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Aptos Narrow"/>
        <scheme val="minor"/>
      </font>
      <alignment horizontal="left" vertical="bottom" textRotation="0" wrapText="0" indent="1" justifyLastLine="0" shrinkToFit="0" readingOrder="0"/>
    </dxf>
    <dxf>
      <font>
        <strike val="0"/>
        <outline val="0"/>
        <shadow val="0"/>
        <u val="none"/>
        <vertAlign val="baseline"/>
        <sz val="16"/>
        <color theme="1"/>
        <name val="Aptos Narrow"/>
        <scheme val="minor"/>
      </font>
    </dxf>
    <dxf>
      <font>
        <strike val="0"/>
        <outline val="0"/>
        <shadow val="0"/>
        <u val="none"/>
        <vertAlign val="baseline"/>
        <sz val="18"/>
        <color theme="1"/>
        <name val="Aptos Narrow"/>
        <scheme val="minor"/>
      </font>
    </dxf>
    <dxf>
      <font>
        <strike val="0"/>
        <outline val="0"/>
        <shadow val="0"/>
        <u val="none"/>
        <vertAlign val="baseline"/>
        <sz val="16"/>
        <color theme="1"/>
        <name val="Aptos Narrow"/>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Aptos Narrow"/>
        <scheme val="minor"/>
      </font>
      <alignment horizontal="left" vertical="bottom" textRotation="0" wrapText="0" indent="1" justifyLastLine="0" shrinkToFit="0" readingOrder="0"/>
    </dxf>
    <dxf>
      <font>
        <strike val="0"/>
        <outline val="0"/>
        <shadow val="0"/>
        <u val="none"/>
        <vertAlign val="baseline"/>
        <sz val="16"/>
        <color theme="1"/>
        <name val="Aptos Narrow"/>
        <scheme val="minor"/>
      </font>
    </dxf>
    <dxf>
      <font>
        <strike val="0"/>
        <outline val="0"/>
        <shadow val="0"/>
        <u val="none"/>
        <vertAlign val="baseline"/>
        <sz val="18"/>
        <color theme="1"/>
        <name val="Aptos Narrow"/>
        <scheme val="minor"/>
      </font>
    </dxf>
    <dxf>
      <font>
        <strike val="0"/>
        <outline val="0"/>
        <shadow val="0"/>
        <u val="none"/>
        <vertAlign val="baseline"/>
        <sz val="16"/>
        <color theme="1"/>
        <name val="Aptos Narrow"/>
        <scheme val="minor"/>
      </font>
      <numFmt numFmtId="0" formatCode="General"/>
      <alignment horizontal="center" vertical="bottom" textRotation="0" wrapText="0" indent="0" justifyLastLine="0" shrinkToFit="0" readingOrder="0"/>
    </dxf>
    <dxf>
      <font>
        <strike val="0"/>
        <outline val="0"/>
        <shadow val="0"/>
        <u val="none"/>
        <vertAlign val="baseline"/>
        <sz val="16"/>
        <color theme="1"/>
        <name val="Aptos Narrow"/>
        <scheme val="minor"/>
      </font>
      <alignment horizontal="left" vertical="bottom" textRotation="0" wrapText="0" indent="1" justifyLastLine="0" shrinkToFit="0" readingOrder="0"/>
    </dxf>
    <dxf>
      <font>
        <strike val="0"/>
        <outline val="0"/>
        <shadow val="0"/>
        <u val="none"/>
        <vertAlign val="baseline"/>
        <sz val="16"/>
        <color theme="1"/>
        <name val="Aptos Narrow"/>
        <scheme val="minor"/>
      </font>
    </dxf>
    <dxf>
      <font>
        <strike val="0"/>
        <outline val="0"/>
        <shadow val="0"/>
        <u val="none"/>
        <vertAlign val="baseline"/>
        <sz val="18"/>
        <color theme="1"/>
        <name val="Aptos Narrow"/>
        <scheme val="minor"/>
      </font>
    </dxf>
    <dxf>
      <font>
        <color theme="0"/>
      </font>
      <fill>
        <patternFill>
          <bgColor rgb="FFC0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patternType="lightUp">
          <fgColor theme="2" tint="-0.34998626667073579"/>
          <bgColor theme="2" tint="-0.14996795556505021"/>
        </patternFill>
      </fill>
    </dxf>
    <dxf>
      <fill>
        <patternFill patternType="solid">
          <fgColor rgb="FFBDD7EE"/>
          <bgColor rgb="FFBDD7EE"/>
        </patternFill>
      </fill>
    </dxf>
    <dxf>
      <fill>
        <patternFill patternType="solid">
          <fgColor rgb="FFBDD7EE"/>
          <bgColor rgb="FFBDD7EE"/>
        </patternFill>
      </fill>
    </dxf>
    <dxf>
      <font>
        <b/>
        <color rgb="FF000000"/>
      </font>
    </dxf>
    <dxf>
      <font>
        <b/>
        <color rgb="FF000000"/>
      </font>
    </dxf>
    <dxf>
      <font>
        <b/>
        <color rgb="FF000000"/>
      </font>
      <border>
        <top style="medium">
          <color rgb="FF5B9BD5"/>
        </top>
      </border>
    </dxf>
    <dxf>
      <font>
        <b/>
        <color rgb="FF000000"/>
      </font>
    </dxf>
    <dxf>
      <font>
        <color rgb="FF000000"/>
      </font>
      <fill>
        <patternFill patternType="solid">
          <fgColor rgb="FFDDEBF7"/>
          <bgColor rgb="FFDDEBF7"/>
        </patternFill>
      </fill>
      <border>
        <left style="thin">
          <color rgb="FF9BC2E6"/>
        </left>
        <right style="thin">
          <color rgb="FF9BC2E6"/>
        </right>
        <top style="thin">
          <color rgb="FF9BC2E6"/>
        </top>
        <bottom style="thin">
          <color rgb="FF9BC2E6"/>
        </bottom>
        <vertical style="thin">
          <color rgb="FF9BC2E6"/>
        </vertical>
        <horizontal style="thin">
          <color rgb="FF9BC2E6"/>
        </horizontal>
      </border>
    </dxf>
  </dxfs>
  <tableStyles count="1" defaultTableStyle="TableStyleMedium2" defaultPivotStyle="PivotStyleLight16">
    <tableStyle name="TableStyleMedium27 2" pivot="0" count="7">
      <tableStyleElement type="wholeTable" dxfId="100"/>
      <tableStyleElement type="headerRow" dxfId="99"/>
      <tableStyleElement type="totalRow" dxfId="98"/>
      <tableStyleElement type="firstColumn" dxfId="97"/>
      <tableStyleElement type="lastColumn" dxfId="96"/>
      <tableStyleElement type="firstRowStripe" dxfId="95"/>
      <tableStyleElement type="firstColumnStripe" dxfId="94"/>
    </tableStyle>
  </tableStyles>
  <colors>
    <mruColors>
      <color rgb="FFDE2C32"/>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INDICADORES DE GESTIÓN IDEAM 2024 (PUBLICAR).xlsx]Hoja4 (2)!TablaDinámica4</c:name>
    <c:fmtId val="7"/>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999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 (2)'!$B$3</c:f>
              <c:strCache>
                <c:ptCount val="1"/>
                <c:pt idx="0">
                  <c:v>Total</c:v>
                </c:pt>
              </c:strCache>
            </c:strRef>
          </c:tx>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 (2)'!$A$4:$A$8</c:f>
              <c:strCache>
                <c:ptCount val="4"/>
                <c:pt idx="0">
                  <c:v>Apoyo</c:v>
                </c:pt>
                <c:pt idx="1">
                  <c:v>Estratégico</c:v>
                </c:pt>
                <c:pt idx="2">
                  <c:v>Evaluación</c:v>
                </c:pt>
                <c:pt idx="3">
                  <c:v>Misional</c:v>
                </c:pt>
              </c:strCache>
            </c:strRef>
          </c:cat>
          <c:val>
            <c:numRef>
              <c:f>'Hoja4 (2)'!$B$4:$B$8</c:f>
              <c:numCache>
                <c:formatCode>General</c:formatCode>
                <c:ptCount val="4"/>
                <c:pt idx="0">
                  <c:v>20</c:v>
                </c:pt>
                <c:pt idx="1">
                  <c:v>14</c:v>
                </c:pt>
                <c:pt idx="2">
                  <c:v>3</c:v>
                </c:pt>
                <c:pt idx="3">
                  <c:v>13</c:v>
                </c:pt>
              </c:numCache>
            </c:numRef>
          </c:val>
          <c:extLst>
            <c:ext xmlns:c16="http://schemas.microsoft.com/office/drawing/2014/chart" uri="{C3380CC4-5D6E-409C-BE32-E72D297353CC}">
              <c16:uniqueId val="{00000000-1EFA-4D1C-AECD-3DDB9654709E}"/>
            </c:ext>
          </c:extLst>
        </c:ser>
        <c:dLbls>
          <c:showLegendKey val="0"/>
          <c:showVal val="0"/>
          <c:showCatName val="0"/>
          <c:showSerName val="0"/>
          <c:showPercent val="0"/>
          <c:showBubbleSize val="0"/>
        </c:dLbls>
        <c:gapWidth val="219"/>
        <c:overlap val="-27"/>
        <c:axId val="1197616592"/>
        <c:axId val="1197616048"/>
      </c:barChart>
      <c:catAx>
        <c:axId val="119761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MX"/>
          </a:p>
        </c:txPr>
        <c:crossAx val="1197616048"/>
        <c:crosses val="autoZero"/>
        <c:auto val="1"/>
        <c:lblAlgn val="ctr"/>
        <c:lblOffset val="100"/>
        <c:noMultiLvlLbl val="0"/>
      </c:catAx>
      <c:valAx>
        <c:axId val="11976160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MX"/>
          </a:p>
        </c:txPr>
        <c:crossAx val="119761659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5">
        <a:lumMod val="50000"/>
      </a:schemeClr>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999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rgbClr val="009999"/>
            </a:solidFill>
            <a:ln>
              <a:noFill/>
            </a:ln>
            <a:effectLst/>
          </c:spPr>
          <c:invertIfNegative val="0"/>
          <c:dLbls>
            <c:dLbl>
              <c:idx val="0"/>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9B-4EA6-95FB-70E5F6565576}"/>
                </c:ext>
              </c:extLst>
            </c:dLbl>
            <c:dLbl>
              <c:idx val="1"/>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9B-4EA6-95FB-70E5F6565576}"/>
                </c:ext>
              </c:extLst>
            </c:dLbl>
            <c:dLbl>
              <c:idx val="3"/>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9B-4EA6-95FB-70E5F656557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Apoyo</c:v>
              </c:pt>
              <c:pt idx="1">
                <c:v>Estratégico</c:v>
              </c:pt>
              <c:pt idx="2">
                <c:v>Evaluación</c:v>
              </c:pt>
              <c:pt idx="3">
                <c:v>Misional</c:v>
              </c:pt>
            </c:strLit>
          </c:cat>
          <c:val>
            <c:numLit>
              <c:formatCode>General</c:formatCode>
              <c:ptCount val="4"/>
              <c:pt idx="0">
                <c:v>20</c:v>
              </c:pt>
              <c:pt idx="1">
                <c:v>16</c:v>
              </c:pt>
              <c:pt idx="2">
                <c:v>3</c:v>
              </c:pt>
              <c:pt idx="3">
                <c:v>14</c:v>
              </c:pt>
            </c:numLit>
          </c:val>
          <c:extLst>
            <c:ext xmlns:c16="http://schemas.microsoft.com/office/drawing/2014/chart" uri="{C3380CC4-5D6E-409C-BE32-E72D297353CC}">
              <c16:uniqueId val="{00000000-FB9B-4EA6-95FB-70E5F6565576}"/>
            </c:ext>
          </c:extLst>
        </c:ser>
        <c:dLbls>
          <c:showLegendKey val="0"/>
          <c:showVal val="0"/>
          <c:showCatName val="0"/>
          <c:showSerName val="0"/>
          <c:showPercent val="0"/>
          <c:showBubbleSize val="0"/>
        </c:dLbls>
        <c:gapWidth val="219"/>
        <c:overlap val="-27"/>
        <c:axId val="432358751"/>
        <c:axId val="1217436607"/>
      </c:barChart>
      <c:catAx>
        <c:axId val="432358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MX"/>
          </a:p>
        </c:txPr>
        <c:crossAx val="1217436607"/>
        <c:crosses val="autoZero"/>
        <c:auto val="1"/>
        <c:lblAlgn val="ctr"/>
        <c:lblOffset val="100"/>
        <c:noMultiLvlLbl val="0"/>
      </c:catAx>
      <c:valAx>
        <c:axId val="12174366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MX"/>
          </a:p>
        </c:txPr>
        <c:crossAx val="432358751"/>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5">
        <a:lumMod val="50000"/>
      </a:schemeClr>
    </a:solidFill>
    <a:ln w="9525" cap="flat" cmpd="sng" algn="ctr">
      <a:noFill/>
      <a:round/>
    </a:ln>
    <a:effectLst/>
  </c:spPr>
  <c:txPr>
    <a:bodyPr/>
    <a:lstStyle/>
    <a:p>
      <a:pPr>
        <a:defRPr/>
      </a:pPr>
      <a:endParaRPr lang="es-MX"/>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INDICADORES DE GESTIÓN IDEAM 2024 (PUBLICAR).xlsx]Hoja4 (2)!TablaDinámica4</c:name>
    <c:fmtId val="4"/>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'Hoja4 (2)'!$B$3</c:f>
              <c:strCache>
                <c:ptCount val="1"/>
                <c:pt idx="0">
                  <c:v>Total</c:v>
                </c:pt>
              </c:strCache>
            </c:strRef>
          </c:tx>
          <c:spPr>
            <a:solidFill>
              <a:schemeClr val="accent1"/>
            </a:solidFill>
            <a:ln>
              <a:noFill/>
            </a:ln>
            <a:effectLst/>
          </c:spPr>
          <c:invertIfNegative val="0"/>
          <c:cat>
            <c:strRef>
              <c:f>'Hoja4 (2)'!$A$4:$A$8</c:f>
              <c:strCache>
                <c:ptCount val="4"/>
                <c:pt idx="0">
                  <c:v>Apoyo</c:v>
                </c:pt>
                <c:pt idx="1">
                  <c:v>Estratégico</c:v>
                </c:pt>
                <c:pt idx="2">
                  <c:v>Evaluación</c:v>
                </c:pt>
                <c:pt idx="3">
                  <c:v>Misional</c:v>
                </c:pt>
              </c:strCache>
            </c:strRef>
          </c:cat>
          <c:val>
            <c:numRef>
              <c:f>'Hoja4 (2)'!$B$4:$B$8</c:f>
              <c:numCache>
                <c:formatCode>General</c:formatCode>
                <c:ptCount val="4"/>
                <c:pt idx="0">
                  <c:v>20</c:v>
                </c:pt>
                <c:pt idx="1">
                  <c:v>14</c:v>
                </c:pt>
                <c:pt idx="2">
                  <c:v>3</c:v>
                </c:pt>
                <c:pt idx="3">
                  <c:v>13</c:v>
                </c:pt>
              </c:numCache>
            </c:numRef>
          </c:val>
          <c:extLst>
            <c:ext xmlns:c16="http://schemas.microsoft.com/office/drawing/2014/chart" uri="{C3380CC4-5D6E-409C-BE32-E72D297353CC}">
              <c16:uniqueId val="{00000000-BE28-44E3-B0FB-4EA1D6E78118}"/>
            </c:ext>
          </c:extLst>
        </c:ser>
        <c:dLbls>
          <c:showLegendKey val="0"/>
          <c:showVal val="0"/>
          <c:showCatName val="0"/>
          <c:showSerName val="0"/>
          <c:showPercent val="0"/>
          <c:showBubbleSize val="0"/>
        </c:dLbls>
        <c:gapWidth val="219"/>
        <c:overlap val="-27"/>
        <c:axId val="1197613328"/>
        <c:axId val="1197618224"/>
      </c:barChart>
      <c:catAx>
        <c:axId val="119761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97618224"/>
        <c:crosses val="autoZero"/>
        <c:auto val="1"/>
        <c:lblAlgn val="ctr"/>
        <c:lblOffset val="100"/>
        <c:noMultiLvlLbl val="0"/>
      </c:catAx>
      <c:valAx>
        <c:axId val="119761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97613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123825</xdr:colOff>
      <xdr:row>0</xdr:row>
      <xdr:rowOff>0</xdr:rowOff>
    </xdr:from>
    <xdr:to>
      <xdr:col>15</xdr:col>
      <xdr:colOff>295254</xdr:colOff>
      <xdr:row>9</xdr:row>
      <xdr:rowOff>445550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610350" y="0"/>
          <a:ext cx="8553429" cy="4785775"/>
        </a:xfrm>
        <a:prstGeom prst="rect">
          <a:avLst/>
        </a:prstGeom>
      </xdr:spPr>
    </xdr:pic>
    <xdr:clientData/>
  </xdr:twoCellAnchor>
  <xdr:oneCellAnchor>
    <xdr:from>
      <xdr:col>1</xdr:col>
      <xdr:colOff>76200</xdr:colOff>
      <xdr:row>1</xdr:row>
      <xdr:rowOff>-9525</xdr:rowOff>
    </xdr:from>
    <xdr:ext cx="600075" cy="28575"/>
    <xdr:sp macro="" textlink="">
      <xdr:nvSpPr>
        <xdr:cNvPr id="4" name="Shape 28">
          <a:extLst>
            <a:ext uri="{FF2B5EF4-FFF2-40B4-BE49-F238E27FC236}">
              <a16:creationId xmlns:a16="http://schemas.microsoft.com/office/drawing/2014/main" id="{00000000-0008-0000-0000-000004000000}"/>
            </a:ext>
          </a:extLst>
        </xdr:cNvPr>
        <xdr:cNvSpPr txBox="1"/>
      </xdr:nvSpPr>
      <xdr:spPr>
        <a:xfrm>
          <a:off x="1276350" y="1047750"/>
          <a:ext cx="600075" cy="28575"/>
        </a:xfrm>
        <a:prstGeom prst="rect">
          <a:avLst/>
        </a:prstGeom>
        <a:noFill/>
        <a:ln>
          <a:noFill/>
        </a:ln>
      </xdr:spPr>
      <xdr:txBody>
        <a:bodyPr spcFirstLastPara="1" wrap="square" lIns="27425" tIns="22850" rIns="0" bIns="0" anchor="t" anchorCtr="0">
          <a:noAutofit/>
        </a:bodyPr>
        <a:lstStyle/>
        <a:p>
          <a:pPr marL="0" lvl="0" indent="0" algn="l" rtl="0">
            <a:spcBef>
              <a:spcPts val="0"/>
            </a:spcBef>
            <a:spcAft>
              <a:spcPts val="0"/>
            </a:spcAft>
            <a:buNone/>
          </a:pPr>
          <a:r>
            <a:rPr lang="en-US" sz="1000" b="1" i="0" strike="noStrike">
              <a:solidFill>
                <a:srgbClr val="000000"/>
              </a:solidFill>
              <a:latin typeface="Arial"/>
              <a:ea typeface="Arial"/>
              <a:cs typeface="Arial"/>
              <a:sym typeface="Arial"/>
            </a:rPr>
            <a:t>Fecha:</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2</xdr:col>
      <xdr:colOff>5435062</xdr:colOff>
      <xdr:row>0</xdr:row>
      <xdr:rowOff>0</xdr:rowOff>
    </xdr:from>
    <xdr:to>
      <xdr:col>4</xdr:col>
      <xdr:colOff>503832</xdr:colOff>
      <xdr:row>8</xdr:row>
      <xdr:rowOff>68035</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2026" y="0"/>
          <a:ext cx="1733549" cy="159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122465</xdr:colOff>
      <xdr:row>32</xdr:row>
      <xdr:rowOff>122463</xdr:rowOff>
    </xdr:from>
    <xdr:to>
      <xdr:col>11</xdr:col>
      <xdr:colOff>639537</xdr:colOff>
      <xdr:row>45</xdr:row>
      <xdr:rowOff>0</xdr:rowOff>
    </xdr:to>
    <xdr:graphicFrame macro="">
      <xdr:nvGraphicFramePr>
        <xdr:cNvPr id="5" name="Gráfico 4">
          <a:extLst>
            <a:ext uri="{FF2B5EF4-FFF2-40B4-BE49-F238E27FC236}">
              <a16:creationId xmlns:a16="http://schemas.microsoft.com/office/drawing/2014/main" id="{00000000-0008-0000-0100-000005000000}"/>
            </a:ext>
            <a:ext uri="{147F2762-F138-4A5C-976F-8EAC2B608ADB}">
              <a16:predDERef xmlns:a16="http://schemas.microsoft.com/office/drawing/2014/main" pred="{5343ADED-512E-1145-2976-C0BDFBAC0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5435062</xdr:colOff>
      <xdr:row>0</xdr:row>
      <xdr:rowOff>0</xdr:rowOff>
    </xdr:from>
    <xdr:to>
      <xdr:col>5</xdr:col>
      <xdr:colOff>56157</xdr:colOff>
      <xdr:row>8</xdr:row>
      <xdr:rowOff>144235</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4287" y="0"/>
          <a:ext cx="1736270" cy="159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122465</xdr:colOff>
      <xdr:row>32</xdr:row>
      <xdr:rowOff>122463</xdr:rowOff>
    </xdr:from>
    <xdr:to>
      <xdr:col>11</xdr:col>
      <xdr:colOff>639537</xdr:colOff>
      <xdr:row>45</xdr:row>
      <xdr:rowOff>0</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733425</xdr:colOff>
      <xdr:row>36</xdr:row>
      <xdr:rowOff>142875</xdr:rowOff>
    </xdr:to>
    <xdr:pic>
      <xdr:nvPicPr>
        <xdr:cNvPr id="2" name="Imagen 1">
          <a:extLst>
            <a:ext uri="{FF2B5EF4-FFF2-40B4-BE49-F238E27FC236}">
              <a16:creationId xmlns:a16="http://schemas.microsoft.com/office/drawing/2014/main" id="{3247CB63-048A-C12F-9548-A35EE3402B10}"/>
            </a:ext>
          </a:extLst>
        </xdr:cNvPr>
        <xdr:cNvPicPr>
          <a:picLocks noChangeAspect="1"/>
        </xdr:cNvPicPr>
      </xdr:nvPicPr>
      <xdr:blipFill>
        <a:blip xmlns:r="http://schemas.openxmlformats.org/officeDocument/2006/relationships" r:embed="rId1"/>
        <a:stretch>
          <a:fillRect/>
        </a:stretch>
      </xdr:blipFill>
      <xdr:spPr>
        <a:xfrm>
          <a:off x="0" y="0"/>
          <a:ext cx="12925425" cy="6657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1504950</xdr:colOff>
      <xdr:row>7</xdr:row>
      <xdr:rowOff>71437</xdr:rowOff>
    </xdr:from>
    <xdr:to>
      <xdr:col>7</xdr:col>
      <xdr:colOff>9525</xdr:colOff>
      <xdr:row>21</xdr:row>
      <xdr:rowOff>147637</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ro_indicadores_de_gestion_idea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Hoja4"/>
      <sheetName val="TABLERO  INDICADORES 2023"/>
      <sheetName val="Hoja4 (2)"/>
    </sheetNames>
    <sheetDataSet>
      <sheetData sheetId="0"/>
      <sheetData sheetId="1">
        <row r="10">
          <cell r="A10" t="str">
            <v>Gestión Juridica y Contractual</v>
          </cell>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TABLERO%20INDICADORES%20DE%20GESTI&#211;N%20IDEAM%20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5686.507914120368" createdVersion="8" refreshedVersion="8" minRefreshableVersion="3" recordCount="50">
  <cacheSource type="worksheet">
    <worksheetSource ref="A4:Y54" sheet=" INDICADORES 2024" r:id="rId2"/>
  </cacheSource>
  <cacheFields count="32">
    <cacheField name="CÓDIGO" numFmtId="0">
      <sharedItems/>
    </cacheField>
    <cacheField name="FUENTE " numFmtId="0">
      <sharedItems/>
    </cacheField>
    <cacheField name="TIPO DE PROCESO" numFmtId="0">
      <sharedItems count="4">
        <s v="Estratégico"/>
        <s v="Misional"/>
        <s v="Apoyo"/>
        <s v="Evaluación"/>
      </sharedItems>
    </cacheField>
    <cacheField name="No." numFmtId="0">
      <sharedItems containsBlank="1" containsMixedTypes="1" containsNumber="1" containsInteger="1" minValue="2" maxValue="5"/>
    </cacheField>
    <cacheField name="OBJETIVO ESTRATÉGICO" numFmtId="0">
      <sharedItems containsBlank="1" longText="1"/>
    </cacheField>
    <cacheField name="PROCESO" numFmtId="0">
      <sharedItems count="19">
        <s v="Gestión de la Planeación"/>
        <s v="Gestión del SGI"/>
        <s v="Gestión de las Comunicaciones"/>
        <s v="Gestión de Tecnología de Información y Comunicaciones"/>
        <s v="Gestión de Cooperación y Asuntos Internacionales"/>
        <s v="Generación del Conocimiento e Investigación"/>
        <s v="Generación de Datos e Información Hidrometereológica y Ambiental para la toma de decisiones"/>
        <s v="SERVICIOS (Laboratorio, acreditación,Aereonáutica, Pronósticos Y Redes)"/>
        <s v="Gestión de Servicio al Ciudadano"/>
        <s v="Gestión de Servicios Administrativos"/>
        <s v="Gestión Financiera"/>
        <s v="Gestión Documental"/>
        <s v="Gestión del Control Disciplinario Interno"/>
        <s v="Evaluación y el Mejoramiento Continuo"/>
        <s v="Gestión del Desarrollo del Talento Humano"/>
        <s v="Gestión Jurídica y Contractual"/>
        <s v="Gestión de Tecnologia de Información y Comunicaciones" u="1"/>
        <s v="Generación de Datos e Información Hidrometereologica y Ambiental para la toma de decisiones" u="1"/>
        <s v="Gestión Juridica y Contractual" u="1"/>
      </sharedItems>
    </cacheField>
    <cacheField name="RESPONSABLE DE LA MEDICIÓN" numFmtId="0">
      <sharedItems/>
    </cacheField>
    <cacheField name="RESPONSABLE DEL ANÁLISIS" numFmtId="0">
      <sharedItems containsBlank="1"/>
    </cacheField>
    <cacheField name=" NOMBRE DEL INDICADOR" numFmtId="0">
      <sharedItems/>
    </cacheField>
    <cacheField name="UTILIDAD DEL INDICADOR" numFmtId="0">
      <sharedItems longText="1"/>
    </cacheField>
    <cacheField name="PRODUCTO" numFmtId="0">
      <sharedItems containsBlank="1"/>
    </cacheField>
    <cacheField name="UNIDAD" numFmtId="0">
      <sharedItems/>
    </cacheField>
    <cacheField name="FRECUENCIA DE MEDICIÓN" numFmtId="0">
      <sharedItems/>
    </cacheField>
    <cacheField name="META" numFmtId="0">
      <sharedItems containsSemiMixedTypes="0" containsString="0" containsNumber="1" minValue="1E-3" maxValue="173"/>
    </cacheField>
    <cacheField name="FÓRMULA DEL INDICADOR" numFmtId="0">
      <sharedItems/>
    </cacheField>
    <cacheField name="TENDENCIA" numFmtId="0">
      <sharedItems/>
    </cacheField>
    <cacheField name="TIPO DE INDICADOR" numFmtId="0">
      <sharedItems/>
    </cacheField>
    <cacheField name="ESTADO" numFmtId="0">
      <sharedItems/>
    </cacheField>
    <cacheField name="Link para el cargue de evidencias septiembre" numFmtId="0">
      <sharedItems/>
    </cacheField>
    <cacheField name="Observaciones" numFmtId="0">
      <sharedItems containsBlank="1"/>
    </cacheField>
    <cacheField name="ENERO" numFmtId="0">
      <sharedItems containsString="0" containsBlank="1" containsNumber="1" minValue="0" maxValue="1"/>
    </cacheField>
    <cacheField name="FEBRERO" numFmtId="0">
      <sharedItems containsString="0" containsBlank="1" containsNumber="1" minValue="0.93" maxValue="20"/>
    </cacheField>
    <cacheField name="MARZO" numFmtId="0">
      <sharedItems containsBlank="1" containsMixedTypes="1" containsNumber="1" minValue="0" maxValue="145"/>
    </cacheField>
    <cacheField name="ABRIL" numFmtId="0">
      <sharedItems containsString="0" containsBlank="1" containsNumber="1" minValue="0.95" maxValue="223"/>
    </cacheField>
    <cacheField name="MAYO" numFmtId="0">
      <sharedItems containsString="0" containsBlank="1" containsNumber="1" minValue="1" maxValue="218"/>
    </cacheField>
    <cacheField name="JUNIO" numFmtId="0">
      <sharedItems containsBlank="1" containsMixedTypes="1" containsNumber="1" minValue="0" maxValue="223"/>
    </cacheField>
    <cacheField name="JULIO" numFmtId="0">
      <sharedItems containsString="0" containsBlank="1" containsNumber="1" minValue="0.5" maxValue="270"/>
    </cacheField>
    <cacheField name="AGOSTO" numFmtId="0">
      <sharedItems containsString="0" containsBlank="1" containsNumber="1" minValue="0.96" maxValue="250"/>
    </cacheField>
    <cacheField name="SEPTIEMBRE" numFmtId="0">
      <sharedItems containsBlank="1" containsMixedTypes="1" containsNumber="1" minValue="0.46" maxValue="154"/>
    </cacheField>
    <cacheField name="OCTUBRE" numFmtId="0">
      <sharedItems containsString="0" containsBlank="1" containsNumber="1" minValue="1" maxValue="319"/>
    </cacheField>
    <cacheField name="NOVIEMBRE" numFmtId="0">
      <sharedItems containsString="0" containsBlank="1" containsNumber="1" minValue="0.85" maxValue="254"/>
    </cacheField>
    <cacheField name="DICIEMBRE" numFmtId="0">
      <sharedItems containsBlank="1" containsMixedTypes="1" containsNumber="1" minValue="0" maxValue="2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GPI-SGI001"/>
    <s v="Proceso"/>
    <x v="0"/>
    <m/>
    <m/>
    <x v="0"/>
    <s v="Oficina Asesora de Planeación"/>
    <m/>
    <s v="Seguimiento Plan Acción Anual"/>
    <s v="Evaluar el nivel de cumplimiento de los compromisos adquiridos en el plan de acción. El indicador es acumulativo."/>
    <s v="Formato E-PI-F014 "/>
    <s v="Porcentaje "/>
    <s v="Trimestral"/>
    <n v="1"/>
    <s v="(No. de periodos actualizados / año ) * 100   "/>
    <s v="Mantenerse"/>
    <s v="Eficacia"/>
    <s v="Reportado a diciembre"/>
    <s v="Gestión de la Planeación"/>
    <s v="ok"/>
    <m/>
    <m/>
    <n v="1"/>
    <m/>
    <m/>
    <n v="1"/>
    <m/>
    <m/>
    <n v="1"/>
    <m/>
    <m/>
    <n v="1"/>
  </r>
  <r>
    <s v="GPI-SGI002"/>
    <s v="Proceso"/>
    <x v="0"/>
    <m/>
    <m/>
    <x v="0"/>
    <s v="Oficina Asesora de Planeación"/>
    <m/>
    <s v="Seguimiento ejecución presupuestal "/>
    <s v="Medir el nivel de ejecución de informes de ejecución presupuestal presentados al Ministerio de Hacienda frente a los  Programados"/>
    <s v=" informes de ejecución presupuestal presentados al Ministerio de Hacienda"/>
    <s v="Porcentaje "/>
    <s v="Trimestral"/>
    <n v="1"/>
    <s v="(No. de INFORMES TRIMESTRAL MHCP realizados / No. INFORMES TRIMESTRAL MHCP programados) * 100"/>
    <s v="Mantenerse"/>
    <s v="Eficacia"/>
    <s v="Reportado a diciembre"/>
    <s v="Gestión de la Planeación"/>
    <s v="ok"/>
    <m/>
    <m/>
    <n v="1"/>
    <m/>
    <m/>
    <n v="1"/>
    <m/>
    <m/>
    <n v="1"/>
    <m/>
    <m/>
    <n v="1"/>
  </r>
  <r>
    <s v="SGI-SGI001"/>
    <s v="Proceso"/>
    <x v="0"/>
    <m/>
    <m/>
    <x v="1"/>
    <s v="Oficina Asesora de Planeación"/>
    <m/>
    <s v="Seguimiento al plan de trabajo definido para la vigencia"/>
    <s v="Verificar el cumplimiento a  la implementación del Sistema de Gestión Integrado de acuerdo con el plan de trabajo "/>
    <s v="Plan de trabajo ejecutado al 100% "/>
    <s v="Porcentaje "/>
    <s v="Trimestral"/>
    <n v="1"/>
    <s v="Actividades Ejecutadas/ actividades planeadas * 100%"/>
    <s v="Aumentar"/>
    <s v="Eficacia"/>
    <s v="Reportado a diciembre"/>
    <s v="Gestión del SGI"/>
    <s v="Se propone ajuste a indicadores - Pendiente aprobación_x000a_pk, es acumiulativo"/>
    <m/>
    <m/>
    <n v="0.25"/>
    <m/>
    <m/>
    <n v="0.5"/>
    <m/>
    <m/>
    <n v="0.75"/>
    <m/>
    <m/>
    <n v="1"/>
  </r>
  <r>
    <s v="SGI-SGI002"/>
    <s v="Proceso"/>
    <x v="0"/>
    <m/>
    <m/>
    <x v="1"/>
    <s v="Oficina Asesora de Planeación"/>
    <m/>
    <s v=" Riesgos de corrupción con ciclo de riesgos completo"/>
    <s v="Medir la gestión integral del ciclo del riesgo de corrupción (hasta la implementación de tratamiento )"/>
    <s v="Riesgos de corrupción con el ciclo de gestión  completo "/>
    <s v="Porcentaje "/>
    <s v="Cuatrimestral"/>
    <n v="1"/>
    <s v="Número total de riesgos de corrupción valorados y con tratamiento / Número total de riesgos de corrupción  identificados"/>
    <s v="Mantenerse"/>
    <s v="Eficacia"/>
    <s v="Reportado a diciembre"/>
    <s v="Gestión del SGI"/>
    <s v="Se propone ajuste a indicadores - Pendiente aprobación"/>
    <m/>
    <m/>
    <m/>
    <n v="0.96"/>
    <m/>
    <m/>
    <m/>
    <n v="0.96"/>
    <m/>
    <m/>
    <m/>
    <n v="0.82599999999999996"/>
  </r>
  <r>
    <s v="SGI-SGI003"/>
    <s v="Proceso"/>
    <x v="0"/>
    <m/>
    <m/>
    <x v="1"/>
    <s v="Oficina Asesora de Planeación"/>
    <m/>
    <s v=" Riesgos de gestión con ciclo de riesgos completo"/>
    <s v="Medir la gestión integral del ciclo del riesgo de gestión (hasta la implementación de tratamiento )"/>
    <s v="Riesgos de gestión con el ciclo de gestión  completo "/>
    <s v="Porcentaje "/>
    <s v="Cuatrimestral"/>
    <n v="1"/>
    <s v="Número total de riesgos de gestión valorados y con tratamiento / Número total de riesgos de gestión identificados"/>
    <s v="Mantenerse"/>
    <s v="Eficacia"/>
    <s v="Reportado a diciembre"/>
    <s v="Gestión del SGI"/>
    <s v="57 Riesgos - Se propone ajuste a indicadores - Pendiente aprobación"/>
    <m/>
    <m/>
    <m/>
    <n v="0.95"/>
    <m/>
    <m/>
    <m/>
    <n v="0.96"/>
    <m/>
    <m/>
    <m/>
    <n v="0.86"/>
  </r>
  <r>
    <s v="SGI-GCC001"/>
    <s v="Proceso"/>
    <x v="0"/>
    <m/>
    <m/>
    <x v="2"/>
    <s v="Secretaría General- Grupo de comunicaciones"/>
    <m/>
    <s v="Videos de pronóstico diario del tiempo producido"/>
    <s v="Mantener informada oportunamente a la ciudadanía sobre el estado del tiempo, para contribuir a la toma de decisiones."/>
    <s v="Información oportuna  entregada "/>
    <s v="Porcentaje "/>
    <s v="Mensual"/>
    <n v="1"/>
    <s v="(No. de videos emitidos o publicados / No. total videos producidos) * 100"/>
    <s v="Mantenerse"/>
    <s v="Eficacia"/>
    <s v="Reportado a diciembre"/>
    <s v="Gestión de las Comunicaciones"/>
    <s v="Ok reportado diciembre"/>
    <n v="1"/>
    <n v="1"/>
    <n v="1"/>
    <n v="1"/>
    <n v="1"/>
    <n v="1"/>
    <n v="1"/>
    <n v="1"/>
    <n v="1"/>
    <n v="1"/>
    <n v="1"/>
    <n v="0"/>
  </r>
  <r>
    <s v="SGI-GCC002"/>
    <s v="Proceso"/>
    <x v="0"/>
    <m/>
    <m/>
    <x v="2"/>
    <s v="Secretaría General- Grupo de comunicaciones"/>
    <m/>
    <s v="Eventos Institucionales"/>
    <s v="Dar a conocer a través de eventos, los productos y servicios que ofrece el Ideam  a las entidades y público en general,  para la toma de decisiones."/>
    <s v=" eventos, los productos y servicios informacos a los grupos de valor y de interés "/>
    <s v="Porcentaje "/>
    <s v="trimestral "/>
    <n v="1"/>
    <s v="(No. de eventos realizados / No. total de eventos programados) *100"/>
    <s v="Mantenerse"/>
    <s v="Eficacia"/>
    <s v="Reportado a diciembre"/>
    <s v="Gestión de las Comunicaciones"/>
    <s v="Hace falta el analisis del ultimo trimestre"/>
    <m/>
    <m/>
    <n v="0.9"/>
    <m/>
    <m/>
    <n v="0.95"/>
    <m/>
    <m/>
    <n v="1"/>
    <m/>
    <m/>
    <n v="1"/>
  </r>
  <r>
    <s v="SGI-TIC003"/>
    <s v="Proceso"/>
    <x v="0"/>
    <m/>
    <m/>
    <x v="3"/>
    <s v="Oficina de Informática"/>
    <s v="Erika Ladino"/>
    <s v="Porcentaje de atención de solicitudes de servicios de TI a través de la mesa de servicio"/>
    <s v="Lograr un nivel de atención eficiente y de alta calidad en la resolución de solicitudes de servicios de TI, atendiendo al menos el 90% de las solicitudes recibidas a través de la mesa de servicio "/>
    <s v="total de servicios de TI atendidos "/>
    <s v="Porcentaje "/>
    <s v="trimestral "/>
    <n v="1"/>
    <s v="(No tickets atendidos / No tickets solicitados) X 100."/>
    <s v="Mantenerse"/>
    <s v="Eficacia"/>
    <s v="Reportado a diciembre"/>
    <s v="Gestión de Tecnología de Información y Comunicaciones"/>
    <s v="Se encuentran las fichas del indicadores, soportes y seguimiento de los mismo en las carpetas"/>
    <m/>
    <m/>
    <n v="0.7"/>
    <m/>
    <m/>
    <n v="0.97"/>
    <m/>
    <m/>
    <n v="0.99"/>
    <m/>
    <n v="0.98"/>
    <m/>
  </r>
  <r>
    <s v="SGI-TIC002"/>
    <s v="Proceso"/>
    <x v="0"/>
    <m/>
    <m/>
    <x v="3"/>
    <s v="Oficina de Informática"/>
    <s v="Erika Ladino"/>
    <s v="Implementaciòn de la estrategia de Uso y Apropiaciòn de TI"/>
    <s v="Asegurar la implementación efectiva de la estrategia de uso y apropiación de TI"/>
    <s v="actividades implementadas  de uso y apropiación de servicios TI"/>
    <s v="Porcentaje "/>
    <s v="trimestral "/>
    <n v="1"/>
    <s v="Número de actividades de divulgación de uso y apropiación de TI / Numero de actividades programadas de TI * 100"/>
    <s v="Mantenerse"/>
    <s v="Eficacia"/>
    <s v="Reportado a diciembre"/>
    <s v="Gestión de Tecnología de Información y Comunicaciones"/>
    <s v="Se encuentran las fichas del indicadores, soportes y seguimiento de los mismo en las carpetas_x000a_ok, acumulativo"/>
    <m/>
    <m/>
    <n v="0.33"/>
    <m/>
    <m/>
    <n v="0.33"/>
    <m/>
    <m/>
    <n v="0.85"/>
    <m/>
    <n v="0.85"/>
    <m/>
  </r>
  <r>
    <s v="SGI-TIC004"/>
    <s v="Proceso"/>
    <x v="0"/>
    <m/>
    <m/>
    <x v="3"/>
    <s v="Oficina de Informática"/>
    <s v="Erika Ladino"/>
    <s v="Porcentaje de la Infraestructura informática del IDEAM operando adecuadamente."/>
    <s v="Medir el porcentaje de recursos de Infraestructura TI (servidores, dispositivos de seguridad perimetral, almacenamientos y dispositivos de comunicación) en operación."/>
    <s v="Total de infraestructura de TI en operación"/>
    <s v="Porcentaje "/>
    <s v="Trimestral"/>
    <n v="99"/>
    <s v="D= ((HB - HI)/HB) * 99_x000a__x000a_D= Porcentaje disponibilidad de infraestructura TI por trimestre_x000a__x000a_HB = Horas base de disponibilidad por trimestre (2190 horas). _x000a__x000a_HI = Horas de indisponibilidad._x000a_TPAV: Total políticas a Auditar en la vigencia_x000a_TPA=( NPA/TPAV)*100"/>
    <s v="Mantenerse"/>
    <s v="Eficacia"/>
    <s v="Reportado a diciembre"/>
    <s v="Gestión de Tecnología de Información y Comunicaciones"/>
    <s v="Se encuentran las fichas del indicadores, soportes y seguimiento de los mismo en las carpetas"/>
    <m/>
    <m/>
    <n v="0.97"/>
    <m/>
    <m/>
    <n v="0.98"/>
    <m/>
    <m/>
    <n v="0.98"/>
    <m/>
    <n v="0.98"/>
    <m/>
  </r>
  <r>
    <s v="SGI-TIC001"/>
    <s v="Proceso"/>
    <x v="0"/>
    <m/>
    <m/>
    <x v="3"/>
    <s v="Oficina de Informática"/>
    <s v="Erika Ladino"/>
    <s v="Porcentaje de actividades ejecutadas de los Planes de Seguridad y del Plan de Tratamiento de Riesgos respecto al total de actividades planificadas."/>
    <s v="Asegurar la implementación efectiva de los Planes de Seguridad y del Plan de Tratamiento de Riesgos, logrando la ejecución de al menos el 90% de las actividades planificadas,"/>
    <s v="Actividades implementadas de seguridad"/>
    <s v="Porcentaje "/>
    <s v="Trimestral"/>
    <n v="1"/>
    <s v="Número de actividades ejecutadas del Plan de Segiridad y Privacidad de la Información  y Plan de Tratamiento de Riesgos / Numero de actividades programadas en el plan de Seguridad y Privacidad de la Información y Plan de Tratamiento de Riesgos* 100"/>
    <s v="Mantenerse"/>
    <s v="Eficiencia"/>
    <s v="Reportado a diciembre"/>
    <s v="Gestión de Tecnología de Información y Comunicaciones"/>
    <s v="Se encuentran las fichas del indicadores, soportes y seguimiento de los mismo en las carpetas_x000a_ok, acumulativo"/>
    <m/>
    <m/>
    <n v="0"/>
    <m/>
    <m/>
    <n v="0.24"/>
    <m/>
    <m/>
    <n v="0.8"/>
    <m/>
    <n v="0.9"/>
    <m/>
  </r>
  <r>
    <s v="SGI-RI-001"/>
    <s v="Proceso"/>
    <x v="0"/>
    <m/>
    <m/>
    <x v="4"/>
    <s v="Cooperación y Asuntos Internacionales"/>
    <m/>
    <s v="Número de productos de Cooperación Internacional gestionados para el IDEAM._x0009_"/>
    <s v="Medir la efectividad de CAI en consolidar las relaciones internacionales del IDEAM."/>
    <s v="Mecanismos firmados de cooperación"/>
    <s v="Unidades"/>
    <s v="Semestral"/>
    <n v="7"/>
    <s v="Número de productos de Cooperación Internacional gestionados."/>
    <s v="Mantenerse"/>
    <s v="Eficacia"/>
    <s v="Reportado a 30 de junio- Falta segundo trimestre a diciembre"/>
    <s v="Gestión de Cooperación y Asuntos Internacionales"/>
    <s v="ok"/>
    <m/>
    <m/>
    <m/>
    <m/>
    <m/>
    <n v="6"/>
    <m/>
    <m/>
    <m/>
    <m/>
    <m/>
    <m/>
  </r>
  <r>
    <s v="SGI-RI-002"/>
    <s v="Proceso"/>
    <x v="0"/>
    <m/>
    <m/>
    <x v="4"/>
    <s v="Cooperación y Asuntos Internacionales"/>
    <m/>
    <s v="Número de productos de Cooperación Internacional o relacionamiento gestionados con los puntos focales del IDEAM_x0009_"/>
    <s v="Medir la eficacia de CAI en gestionar productos de cooperacion internacional con las instancias multilaterales en donde IDEAM represneta a Colombia._x0009_"/>
    <s v="Convenios de proyectos firmados"/>
    <s v="Unidades"/>
    <s v="Semestral"/>
    <n v="5"/>
    <s v="Número de productos de Cooperación Internacional o relacionamiento con puntos focales del IDEAM_x0009_"/>
    <s v="Mantenerse"/>
    <s v="Eficacia"/>
    <s v="Reportado a 30 de junio- Falta segundo trimestre a diciembre"/>
    <s v="Gestión de Cooperación y Asuntos Internacionales"/>
    <s v="ok"/>
    <m/>
    <m/>
    <m/>
    <m/>
    <m/>
    <n v="3"/>
    <m/>
    <m/>
    <m/>
    <m/>
    <m/>
    <m/>
  </r>
  <r>
    <s v="SGI-RI-003"/>
    <s v="Proceso"/>
    <x v="0"/>
    <m/>
    <m/>
    <x v="4"/>
    <s v="Cooperación y Asuntos Internacionales"/>
    <m/>
    <s v="No. de encuentros de Alto Nivel con actores internacionales en los que participa el IDEAM_x0009_"/>
    <s v="Medir la participacion del IDEAM en encuentros de alto nivel relacionados en Cooperación Internacional y relacionamiento estrategico._x0009_"/>
    <s v="Aplicaciones a convocatorias presentadas"/>
    <s v="Unidades"/>
    <s v="Semestral"/>
    <n v="5"/>
    <s v="No. de encuentros de Alto Nivel en los que participa el IDEAM_x0009_"/>
    <s v="Mantenerse"/>
    <s v="Eficacia"/>
    <s v="Reportado a 30 de junio- Falta segundo trimestre a diciembre"/>
    <s v="Gestión de Cooperación y Asuntos Internacionales"/>
    <s v="ok"/>
    <m/>
    <m/>
    <m/>
    <m/>
    <m/>
    <n v="3"/>
    <m/>
    <m/>
    <m/>
    <m/>
    <m/>
    <m/>
  </r>
  <r>
    <s v="SGI-SEI 001"/>
    <s v="Proceso"/>
    <x v="1"/>
    <n v="2"/>
    <s v="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
    <x v="5"/>
    <s v="Subdirección de Ecosistemas e Información Ambiental"/>
    <s v="Profesional Especializado Alta montaña"/>
    <s v="Monitoreo del estado de los glaciares en Colombia."/>
    <s v="Evaluar el nivel de cumplimiento de los requerimientos básicos de información primaria glaciológica de la Subdirección de Ecosistemas."/>
    <s v="Informes de cada monitoreo"/>
    <s v="Porcentaje "/>
    <s v="Anual"/>
    <n v="1"/>
    <s v="Número de monitoreos realizados / número de monitoreos programados * 100"/>
    <s v="Mantenerse"/>
    <s v="Eficacia"/>
    <s v="Reportado a diciembre"/>
    <s v="SUBDIRRECIÓN ECOSISTEMAS"/>
    <s v="ok"/>
    <m/>
    <m/>
    <m/>
    <m/>
    <m/>
    <m/>
    <m/>
    <m/>
    <m/>
    <m/>
    <m/>
    <n v="1"/>
  </r>
  <r>
    <s v="SGI-MET 003"/>
    <s v="Proceso"/>
    <x v="1"/>
    <m/>
    <m/>
    <x v="6"/>
    <s v="Subdirección de Meteorología"/>
    <m/>
    <s v="Boletines predicción climática elaborados"/>
    <s v="Medir el cumplimiento en la elaboración y publicación de boletines mensuales de predicción climática"/>
    <s v="Boletines de predicción climática publicados"/>
    <s v="Porcentaje "/>
    <s v="Mensual "/>
    <n v="1"/>
    <s v="(No. de boletines predicción climática en web / No. de boletines elaborados) *100"/>
    <s v="Mantenerse"/>
    <s v="Eficacia"/>
    <s v="Reportado a diciembre"/>
    <s v="SUBDIRECCIÓN DE METEOROLOGÍA"/>
    <m/>
    <n v="1"/>
    <n v="1"/>
    <n v="1"/>
    <n v="1"/>
    <n v="1"/>
    <n v="1"/>
    <n v="1"/>
    <n v="1"/>
    <n v="1"/>
    <n v="1"/>
    <n v="1"/>
    <n v="1"/>
  </r>
  <r>
    <s v="SGI-MET 004"/>
    <s v="Proceso"/>
    <x v="1"/>
    <s v="Generación de Datos e Información Hidrometereológica y Ambiental para la toma de decisiones"/>
    <m/>
    <x v="6"/>
    <s v="Subdirección de Meteorología"/>
    <m/>
    <s v="Certificaciones Climatológicas_x0009_"/>
    <s v="Determinar el porcentaje de certificaciones respondidas a tiempo_x0009_"/>
    <s v="Certificaciones Climatológicas_x0009_"/>
    <s v="Porcentaje "/>
    <s v="Mensual "/>
    <n v="1"/>
    <s v="(No. de certificaciones solicitadas / No. de certificaciones emitidas) *100"/>
    <s v="Mantenerse"/>
    <s v="Eficacia"/>
    <s v="Reportado a diciembre"/>
    <s v="SUBDIRECCIÓN DE METEOROLOGÍA"/>
    <m/>
    <n v="1"/>
    <n v="1"/>
    <n v="1"/>
    <n v="1"/>
    <n v="1"/>
    <n v="1"/>
    <n v="1"/>
    <n v="1"/>
    <n v="1"/>
    <n v="1"/>
    <n v="1"/>
    <n v="1"/>
  </r>
  <r>
    <s v="SGI-SEI 003"/>
    <s v="Proceso"/>
    <x v="1"/>
    <n v="4"/>
    <s v="Consolidar y modernizar los sistemas de información ambiental del IDEAM, para asegurar la disponibilidad, confiabilidad y accesibilidad de la información ambiental"/>
    <x v="5"/>
    <s v="Subdirección de Ecosistemas e Información Ambiental"/>
    <s v="Coordinador SIA"/>
    <s v="Acciones realizadas para el fortalecimiento del SIA y del SIAC."/>
    <s v="Asegurar la disponibilidad y calidad de la información ambiental generada, para la toma de decisiones de grupos de interés."/>
    <s v="Total de acciones realizadas para el fortalecimiento del SIA y SIAC"/>
    <s v="Porcentaje "/>
    <s v="Anual"/>
    <n v="1"/>
    <s v="Número de acciones realizadas para el fortalecimiento del SIA y del SIAC / Número de acciones programadas para el fortalecimiento del SIA y del SIAC * 100"/>
    <s v="Mantenerse"/>
    <s v="Eficacia"/>
    <s v="Reportado a diciembre"/>
    <s v="SUBDIRRECIÓN ECOSISTEMAS"/>
    <s v="ok"/>
    <m/>
    <m/>
    <m/>
    <m/>
    <m/>
    <m/>
    <m/>
    <m/>
    <m/>
    <m/>
    <m/>
    <n v="1"/>
  </r>
  <r>
    <s v="SGI-SEI 002"/>
    <s v="Proceso"/>
    <x v="1"/>
    <n v="2"/>
    <s v="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
    <x v="5"/>
    <s v="Subdirección de Ecosistemas e Información Ambiental"/>
    <s v="Coordinadora de suelos y Tierras"/>
    <s v="Acciones realizadas para el monitoreo y seguimiento de los suelos y las tierras en Colombia."/>
    <s v="Medir el cumplimiento de las acciones realizas para continuar con monitoreo y seguimiento de suelos, ecosistemas y tierras con fin de establecer el estado de estos recursos"/>
    <s v="Total de acciones realizadas para el monitoreo del Estado de los recursos naturales."/>
    <s v="Porcentaje "/>
    <s v="Anual"/>
    <n v="1"/>
    <s v="Número de acciones realizadas para el monitoreo y seguimiento de los suelos y las tierras en Colombia /Número de acciones proyectadas para el monitoreo y seguimiento de los suelos y las tierras en Colombia * 100"/>
    <s v="Mantenerse"/>
    <s v="Eficiencia"/>
    <s v="Reportado a diciembre"/>
    <s v="SUBDIRRECIÓN ECOSISTEMAS"/>
    <s v="ok"/>
    <m/>
    <m/>
    <m/>
    <m/>
    <m/>
    <m/>
    <m/>
    <m/>
    <m/>
    <m/>
    <m/>
    <n v="1"/>
  </r>
  <r>
    <s v="SGI-SEI 004"/>
    <s v="Proceso"/>
    <x v="1"/>
    <n v="2"/>
    <s v="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
    <x v="5"/>
    <s v="Subdirección de Ecosistemas e Información Ambiental"/>
    <s v="Coordinador de Bosques"/>
    <s v="Boletines sobre el estado del recurso forestal."/>
    <s v="Generar información sobre el estado del recurso forestal, para la toma de decisiones de grupos de interés."/>
    <s v="Boletines del estado del recurso forestal publicado"/>
    <s v="Porcentaje "/>
    <s v="Anual"/>
    <n v="4"/>
    <s v="Número de boletines sobre el estado del recurso forestal publicados"/>
    <s v="Mantenerse"/>
    <s v="Eficacia"/>
    <s v="Reportado a diciembre"/>
    <s v="SUBDIRRECIÓN ECOSISTEMAS"/>
    <s v="ok"/>
    <m/>
    <m/>
    <m/>
    <m/>
    <m/>
    <m/>
    <m/>
    <m/>
    <m/>
    <m/>
    <m/>
    <n v="1"/>
  </r>
  <r>
    <s v="SGI-SEA 002"/>
    <s v="Proceso"/>
    <x v="1"/>
    <m/>
    <m/>
    <x v="7"/>
    <s v="Subdirección Estudios Ambientales"/>
    <m/>
    <s v="Días auditoría por auditor"/>
    <s v="Informar sobre el cumplimiento de las actividades misionales de acreditación de laboratorios"/>
    <s v="Total de auditorías realizadas"/>
    <s v="Número "/>
    <s v="Mensual"/>
    <n v="173"/>
    <s v="Σ No. días de auditorías por auditor"/>
    <s v="Mantenerse"/>
    <s v="Producto"/>
    <s v="Reportado a diciembre"/>
    <s v="Acreditación"/>
    <s v="ok"/>
    <n v="0"/>
    <n v="20"/>
    <n v="145"/>
    <n v="223"/>
    <n v="218"/>
    <n v="223"/>
    <n v="270"/>
    <n v="250"/>
    <n v="154"/>
    <n v="319"/>
    <n v="254"/>
    <n v="200"/>
  </r>
  <r>
    <s v="SGI-OSPA 001"/>
    <s v="Proceso"/>
    <x v="1"/>
    <m/>
    <m/>
    <x v="7"/>
    <s v="Oficina del Servicios de Pronóstico y  Alerta  (OSPA)"/>
    <m/>
    <s v="Oportunidad de la información"/>
    <s v="Adelantar la gestión institucional necesaria para reducir el riesgo de no contar con la información oportuna de insumos para la generación de pronósticos de información hidrometeorológica y ambiental."/>
    <s v="Informes elaborados oportunamente"/>
    <s v="Porcentaje "/>
    <s v="Mensual "/>
    <n v="1"/>
    <s v="(No. de reportes generados, aplicando el plan de contingencia para la consecución de información / No. de reportes esperados) *100"/>
    <s v="Mantenerse"/>
    <s v="Efectividad"/>
    <s v="Reportado a diciembre"/>
    <s v="OSPA"/>
    <s v="Se solicita modificación del indicador en cuanto a la frecuencia, de semenstral a mensual por medio de correo electrónico del 26 de septiembre de 2024."/>
    <n v="1"/>
    <n v="0.93"/>
    <n v="1"/>
    <n v="1"/>
    <n v="1"/>
    <n v="1"/>
    <n v="1"/>
    <n v="1"/>
    <n v="1"/>
    <n v="1"/>
    <n v="1"/>
    <n v="1"/>
  </r>
  <r>
    <s v="SGI-OSPA 002"/>
    <s v="Proceso"/>
    <x v="1"/>
    <m/>
    <m/>
    <x v="7"/>
    <s v="Oficina del Servicios de Pronóstico y  Alerta  (OSPA)"/>
    <m/>
    <s v="Informes elaborados oportunamente"/>
    <s v="Adelantar la gestión necesaria para mantener el óptimo seguimiento a las condiciones hidrometeorológicas y ambientales."/>
    <s v="Informes de Seguimiento"/>
    <s v="Porcentaje "/>
    <s v="Mensual "/>
    <n v="1"/>
    <s v="(No. Informes elaborados / No. Informes esperados) *100"/>
    <s v="Mantenerse"/>
    <s v="Efectividad"/>
    <s v="Reportado a diciembre"/>
    <s v="OSPA"/>
    <s v="Se solicita modificación del indicador en cuanto a la frecuencia, de semenstral a mensual por medio de correo electrónico del 26 de septiembre de 2024."/>
    <n v="1"/>
    <n v="0.93"/>
    <n v="1.03"/>
    <n v="1.1100000000000001"/>
    <n v="1.1100000000000001"/>
    <n v="1.07"/>
    <n v="1.08"/>
    <n v="1.06"/>
    <n v="1.04"/>
    <n v="1.05"/>
    <n v="1.1100000000000001"/>
    <n v="1"/>
  </r>
  <r>
    <s v="SGI-SEA 001"/>
    <s v="Proceso"/>
    <x v="1"/>
    <m/>
    <m/>
    <x v="5"/>
    <s v="Subdirección Estudios Ambientales"/>
    <m/>
    <s v="Porcentaje de avance en el procesamiento estadístico de las bases de datos de los subsistemas RUA, RESPEL, PCB y SISAIRE."/>
    <s v="Medir el avance en el procesamiento de las bases de datos que se realiza de forma gradual de acuerdo con las fechas de transmisión de cada subsistema (RUA, RESPEL, PCB y SISAIRE) para el mejoramiento de los procesos de generación de información. Medir el avance en el procesamiento de las bases de datos que se realiza de forma gradual de acuerdo con las fechas de transmisión de cada subsistema (RUA, RESPEL, PCB y SISAIRE) para el mejoramiento de los procesos de generación de información. "/>
    <s v="Bases de datos procesadas"/>
    <s v="Porcentaje "/>
    <s v="Trimestral"/>
    <n v="1"/>
    <s v="%avance del procesamiento RUA+%avance del procesamiento RESPEL+%avance del procesamiento PCB+%avance del procesamiento SISAIRE"/>
    <s v="Aumentar"/>
    <s v="Eficacia"/>
    <s v="Reportado a diciembre"/>
    <s v="Subdirección de estudios ambientales"/>
    <s v="ok, acumulativo"/>
    <m/>
    <m/>
    <n v="0.25"/>
    <m/>
    <m/>
    <n v="0.5"/>
    <m/>
    <m/>
    <n v="0.75"/>
    <m/>
    <m/>
    <n v="1"/>
  </r>
  <r>
    <s v="SGI-SAC 002"/>
    <s v="Proceso"/>
    <x v="1"/>
    <m/>
    <m/>
    <x v="8"/>
    <s v="Secretaría General-Grupo de Servicio al Ciudadano"/>
    <m/>
    <s v="Nivel de satisfacción ciudadano"/>
    <s v="Evaluar el nivel de satisfacción y percepción de los usuarios con respecto a los servicios y trámites prestados por parte del Ideam._x0009_"/>
    <s v="Informe de nivel de satisfacción de usuarios"/>
    <s v="Porcentaje "/>
    <s v="trimestral "/>
    <n v="1"/>
    <s v="(No. total de encuestados satisfechos con el servicio/ No. total de encuestados)*100"/>
    <s v="Mantenerse"/>
    <s v="Efectividad"/>
    <s v="Reportado a 30 de septiembre"/>
    <s v="Gestión de Servicio al Ciudadano"/>
    <s v="ok"/>
    <m/>
    <m/>
    <n v="0.76300000000000001"/>
    <m/>
    <m/>
    <n v="0.89"/>
    <m/>
    <m/>
    <n v="0.91"/>
    <m/>
    <m/>
    <n v="1"/>
  </r>
  <r>
    <s v="SGI-SAC 001"/>
    <s v="Proceso"/>
    <x v="1"/>
    <m/>
    <m/>
    <x v="8"/>
    <s v="Secretaría General-Grupo de Servicio al Ciudadano"/>
    <m/>
    <s v="Oportunidad en tiempo de respuesta"/>
    <s v="Medir la oportunidad en los tiempos de respuesta, estableciendo alertas evitando así contestar requerimiento fuera de términos."/>
    <s v="PQRSDF resueltas dentro de términos"/>
    <s v="Porcentaje "/>
    <s v="Trimestral"/>
    <n v="1"/>
    <s v="(No. de PQRSDF resueltas dentro de términos / No. de PQRSDF recibidas) *100_x0009_"/>
    <s v="Mantenerse"/>
    <s v="Eficiencia"/>
    <s v="Reportado a 30 de septiembre"/>
    <s v="Gestión de Servicio al Ciudadano"/>
    <s v="ok"/>
    <m/>
    <m/>
    <n v="0.84009999999999996"/>
    <m/>
    <m/>
    <n v="0.92"/>
    <m/>
    <m/>
    <n v="0.8"/>
    <m/>
    <m/>
    <n v="1"/>
  </r>
  <r>
    <s v="SGI-SAC 002"/>
    <s v="Proceso"/>
    <x v="1"/>
    <m/>
    <m/>
    <x v="8"/>
    <s v="Secretaría General-Grupo de Servicio al Ciudadano"/>
    <m/>
    <s v="Casos de corrupción de Atención al Ciudadano denunciados"/>
    <s v="Medir la cantidad de casos de corrupción que se puedan presentar en el Grupo de Atención al Ciudadano, con el fin de identificar la materialicen de riesgo de corrupción y tomar las acciones pertinentes."/>
    <s v="Casos de corrupción presentados"/>
    <s v="Porcentaje "/>
    <s v="Trimestral"/>
    <n v="1E-3"/>
    <s v="(No. de casos de corrupción de Atención al Ciudadano denunciados / No. total de PQRSDF)*100"/>
    <s v="Mantenerse"/>
    <s v="Efectividad"/>
    <s v="Reportado a 30 de septiembre"/>
    <s v="Gestión de Servicio al Ciudadano"/>
    <s v="ok"/>
    <m/>
    <m/>
    <s v="0%"/>
    <m/>
    <m/>
    <s v="0%"/>
    <m/>
    <m/>
    <s v="0%"/>
    <m/>
    <m/>
    <s v="0%"/>
  </r>
  <r>
    <s v="SGI-GSA 001"/>
    <s v="Proceso"/>
    <x v="2"/>
    <m/>
    <m/>
    <x v="9"/>
    <s v="Secretaría General-Grupo de Servicios Administrativos "/>
    <m/>
    <s v="Cumplimiento ejecución presupuestal"/>
    <s v="Dar cumplimiento a la ejecución del presupuesto asignado al Grupo de Servicios Administrativos."/>
    <s v="Total de la ejecución del presupuesto asignado al Grupo de Servicios Administrativos."/>
    <s v="Porcentaje "/>
    <s v="Trimestral"/>
    <n v="1"/>
    <s v="(Valor contratos adjudicados / valor presupuesto asignado en la vigencia) * 100"/>
    <s v="Aumentar"/>
    <s v="Eficacia"/>
    <s v="Reportado a diciembre"/>
    <s v="Gestión de Servicios Administrativos"/>
    <s v="Hoja de vida del indicador evidencias y seguimientos"/>
    <m/>
    <m/>
    <n v="0.47199999999999998"/>
    <m/>
    <m/>
    <n v="0.74409999999999998"/>
    <m/>
    <m/>
    <n v="0.94130000000000003"/>
    <m/>
    <m/>
    <n v="0.98360000000000003"/>
  </r>
  <r>
    <s v="SGI-GSA 002"/>
    <s v="Proceso"/>
    <x v="2"/>
    <m/>
    <m/>
    <x v="9"/>
    <s v="Secretaría General-Grupo de Servicios Administrativos "/>
    <m/>
    <s v="Mantenimientos generales"/>
    <s v="Atender el 100% de las solicitudes de mantenimiento generadas en la sede principal, laboratorio, bodega 42."/>
    <s v="Total de mantenimientos en la sede principal atendidos"/>
    <s v="Porcentaje "/>
    <s v="Trimestral"/>
    <n v="1"/>
    <s v="(No. de solicitudes de mantenimiento general solucionadas / No. de solicitudes de mantenimiento general recibidas) *100"/>
    <s v="Mantenerse"/>
    <s v="Eficacia"/>
    <s v="Reportado a diciembre"/>
    <s v="Gestión de Servicios Administrativos"/>
    <s v="Hoja de vida del indicador evidencias y seguimientos"/>
    <m/>
    <m/>
    <n v="1"/>
    <m/>
    <m/>
    <n v="1"/>
    <m/>
    <m/>
    <n v="1"/>
    <m/>
    <m/>
    <n v="1"/>
  </r>
  <r>
    <s v="SGI-GSA 003 "/>
    <s v="Proceso"/>
    <x v="2"/>
    <m/>
    <m/>
    <x v="9"/>
    <s v="Secretaría General-Grupo de Servicios Administrativos "/>
    <m/>
    <s v="Tramite de siniestros"/>
    <s v="Atender el 100% de los siniestros presentados"/>
    <s v="Total de sinestros atendidos"/>
    <s v="Porcentaje "/>
    <s v="Semestral "/>
    <n v="1"/>
    <s v="(Número de siniestros presentados/Número de siniestros resueltos)*100"/>
    <s v="Mantenerse"/>
    <s v="Eficacia"/>
    <s v="Reportado a diciembre"/>
    <s v="Gestión de Servicios Administrativos"/>
    <s v="Hoja de vida del indicador evidencias y seguimientos"/>
    <m/>
    <m/>
    <m/>
    <m/>
    <m/>
    <n v="1"/>
    <m/>
    <m/>
    <m/>
    <m/>
    <m/>
    <n v="1"/>
  </r>
  <r>
    <s v="SGI-GFP 002"/>
    <s v="Proceso"/>
    <x v="2"/>
    <m/>
    <m/>
    <x v="10"/>
    <s v="Secretaría General- Grupo presupuesto"/>
    <m/>
    <s v="Atención Oportuna a trámites presupuestales"/>
    <s v="Medir el nivel de trámites presupuestales atendidos con efectividad a las dependencias de la entidad, dentro de los tiempos establecidos, según nuestros procedimientos."/>
    <s v="total de trámites presupuestales atendidos"/>
    <s v="Porcentaje "/>
    <s v="trimestral "/>
    <n v="1"/>
    <s v="Total de trámites presupuestales recibidos mediante el Sistema de Gestión Documental (Orfeo) / Total de trámites realizados en SIIF Nación en oportunidad."/>
    <s v="Mantenerse"/>
    <s v="Efectividad"/>
    <s v="Reportado a diciembre"/>
    <s v="Presupuesto"/>
    <m/>
    <n v="1"/>
    <n v="1"/>
    <n v="1"/>
    <n v="1"/>
    <n v="1"/>
    <n v="1"/>
    <n v="1"/>
    <n v="1"/>
    <n v="1"/>
    <n v="1"/>
    <n v="1"/>
    <n v="1"/>
  </r>
  <r>
    <s v="SGI-GFP 001"/>
    <s v="Proceso"/>
    <x v="2"/>
    <m/>
    <m/>
    <x v="10"/>
    <s v="Secretaría General- Grupo presupuesto"/>
    <m/>
    <s v="Informes generados como resultado de la Ejecución Presupuestal"/>
    <s v="Medir el porcentaje de efectividad en la entrega de informes a cada una de las dependencias ejecutoras del presupuesto de la entidad, así como también el grado de retroalimentación recibidos de dichos informes."/>
    <s v="total de informes presupuestales de la vigencia realizados"/>
    <s v="Porcentaje "/>
    <s v="Trimestral"/>
    <n v="1"/>
    <s v="(No. informes de ejecución presupuestal entregados oportunamente / No. Informes solicitados) *100"/>
    <s v="Mantenerse"/>
    <s v="Efectividad"/>
    <s v="Reportado a diciembre"/>
    <s v="Presupuesto"/>
    <m/>
    <n v="1"/>
    <n v="1"/>
    <n v="1"/>
    <n v="1"/>
    <n v="1"/>
    <n v="1"/>
    <n v="1"/>
    <n v="1"/>
    <n v="1"/>
    <n v="1"/>
    <n v="1"/>
    <n v="1"/>
  </r>
  <r>
    <s v="SGI-GFT 001"/>
    <s v="Proceso"/>
    <x v="2"/>
    <n v="5"/>
    <s v="Implementar políticas y acciones enfocadas en el fortalecimiento institucional y el modelo de gestión integrado como un pilar estratégico del instituto, para consolidar la confirnza de las partes interesadas y el fortalecimiento del vinculo estado ciudadanía desde el enfoque territorial._x000a__x000a_Desarrollas las capacidades y competencias en el capital humano del institut, que permitan su cualificación técnica y su motivación hacia la consolidación de los cambios que requiere la gestión ambiental que adelante la entidad para el país."/>
    <x v="10"/>
    <s v="Secretaría General- Grupo de tesorería "/>
    <m/>
    <s v="Porcentaje de traslado a SCUN cumplidos al 100%"/>
    <s v="Verificar semanalmente la disponibilidad de recursos en las cuentas bancarias del Instituto y si procede se tramita el traslado a la SCUN para_x000a_controlar la posibilidad de pérdida económica y reputacional, dentro del termino establecido por el MHCP"/>
    <s v="Conciliaciones Semanales SCUN realizadas"/>
    <s v="Porcentaje "/>
    <s v="Mensual"/>
    <n v="1"/>
    <s v="(Conciliaciones SCUN realizadas / Semanas del mes)*100"/>
    <s v="Mantenerse"/>
    <s v="Eficacia"/>
    <s v="Reportado a diciembre"/>
    <s v="Tesorería"/>
    <m/>
    <n v="1"/>
    <n v="1"/>
    <n v="1"/>
    <n v="1"/>
    <n v="1"/>
    <n v="1"/>
    <n v="1"/>
    <n v="1"/>
    <n v="1"/>
    <n v="1"/>
    <n v="1"/>
    <n v="1"/>
  </r>
  <r>
    <s v="SGI-GFT 002"/>
    <s v="Proceso"/>
    <x v="2"/>
    <n v="5"/>
    <s v="Implementar políticas y acciones enfocadas en el fortalecimiento institucional y el modelo de gestión integrado como un pilar estratégico del instituto, para consolidar la confirnza de las partes interesadas y el fortalecimiento del vinculo estado ciudadanía desde el enfoque territorial._x000a__x000a_Desarrollas las capacidades y competencias en el capital humano del institut, que permitan su cualificación técnica y su motivación hacia la consolidación de los cambios que requiere la gestión ambiental que adelante la entidad para el país."/>
    <x v="10"/>
    <s v="Secretaría General- Grupo de tesorería "/>
    <m/>
    <s v="Porcentaje de informes de seguimiento diario cumplidos al 100%"/>
    <s v="Realizar seguimiento a las obligaciones allegadas al Grupo de Tesorería, para controlar la posibilidad de pérdida económica y reputacional por inoportunidad en los pagos"/>
    <s v="Informes de seguimiento diarios"/>
    <s v="Porcentaje "/>
    <s v="Mensual"/>
    <n v="1"/>
    <s v="(Informes de seguimiento diarios / días hábiles del mes)*100"/>
    <s v="Mantenerse"/>
    <s v="Eficacia"/>
    <s v="Reportado a diciembre"/>
    <s v="Tesorería"/>
    <m/>
    <n v="0.86"/>
    <n v="1"/>
    <n v="1"/>
    <n v="1"/>
    <n v="1"/>
    <n v="1"/>
    <n v="1"/>
    <n v="1"/>
    <n v="1"/>
    <n v="1"/>
    <n v="1"/>
    <n v="1"/>
  </r>
  <r>
    <s v="SGI-GFT 003"/>
    <s v="Proceso"/>
    <x v="2"/>
    <n v="5"/>
    <s v="Implementar políticas y acciones enfocadas en el fortalecimiento institucional y el modelo de gestión integrado como un pilar estratégico del instituto, para consolidar la confirnza de las partes interesadas y el fortalecimiento del vinculo estado ciudadanía desde el enfoque territorial._x000a__x000a_Desarrollas las capacidades y competencias en el capital humano del institut, que permitan su cualificación técnica y su motivación hacia la consolidación de los cambios que requiere la gestión ambiental que adelante la entidad para el país."/>
    <x v="10"/>
    <s v="Secretaría General- Grupo de tesorería "/>
    <m/>
    <s v="Porcentaje de reportes de seguimiento PAC mensuales_x000a_cumplidos al 100% "/>
    <s v="Verificar mensualmente la generación y socialización del reporte de seguimiento PAC, para que las depenciencias ejecutoras gestionen el trámite de las facturas electrónicas o documentos equivalentes por parte del Grupo de Contabilidad."/>
    <s v="Informes de Seguimiento al PAC"/>
    <s v="Porcentaje "/>
    <s v="Mensual"/>
    <n v="1"/>
    <s v="(Informes de seguimiento PAC mensuales / Informes programado en cronograma)*100 "/>
    <s v="Mantenerse"/>
    <s v="Eficacia"/>
    <s v="Reportado a diciembre"/>
    <s v="Tesorería"/>
    <m/>
    <n v="0"/>
    <n v="1"/>
    <n v="1"/>
    <n v="1"/>
    <n v="1"/>
    <n v="1"/>
    <n v="1"/>
    <n v="1"/>
    <n v="1"/>
    <n v="1"/>
    <n v="1"/>
    <n v="1"/>
  </r>
  <r>
    <s v="SGI-GGD001"/>
    <s v="Proceso"/>
    <x v="2"/>
    <m/>
    <s v="Gestionar las actividades administrativas, técnicas y tecnológicas, tendientes a la planificación, manejo, organización y destino final de la documentación física y digital producida y recibida por la entidad, de forma eficiente y eficaz atendiendo al marco normativo vigente; para garantizar la consulta, conservación y utilización de la memoria institucional."/>
    <x v="11"/>
    <s v="Secretaría General- Grupo de Gestión Documental y Centro de Documentación"/>
    <m/>
    <s v="Envío de comunicaciones a través de la Ventanilla Única de Salida"/>
    <s v="Medir la efectividad de la entrega al destinatario de las comunicaciones enviadas a través de la Ventanilla Única de Salida"/>
    <s v="Total de comunicaciones enviadas por Ventanilla Única de Salida"/>
    <s v="Porcentaje "/>
    <s v="Trimestral"/>
    <n v="1"/>
    <s v="(Total de comunicaciones efectivamente entregadas al destinatario *100 / total de comunicaciones enviadas por Ventanilla Única de Salida)"/>
    <s v="Mantenerse"/>
    <s v="Eficacia"/>
    <s v="Reportado a diciembre"/>
    <s v="Gestión Documental"/>
    <s v="Ficha del indicador, seguimiento y evidenciass"/>
    <m/>
    <m/>
    <n v="1"/>
    <m/>
    <m/>
    <n v="0.96"/>
    <m/>
    <m/>
    <n v="1"/>
    <m/>
    <m/>
    <n v="0.99080000000000001"/>
  </r>
  <r>
    <s v="SGI-CDI001"/>
    <s v="Proceso"/>
    <x v="2"/>
    <m/>
    <m/>
    <x v="12"/>
    <s v="Grupo de Control Disciplinario Interno"/>
    <m/>
    <s v="Seguimiento a la eficacia de los pliegos de cargos que emite el  Grupo de Instrucción de Control Disciplinario."/>
    <s v=" Realizar el seguimiento a la eficacia de los pliegos de cargos que emite el  Grupo de Instrucción de Control Disciplinario      "/>
    <m/>
    <s v="Porcentaje "/>
    <s v="Anual"/>
    <n v="1"/>
    <s v="(N° de pliegos de cargos remitidos a sede de juzgamiento en la vigencia / N° pliegos de cargos sin devolución para variación en la vigencia) *100"/>
    <s v="Mantenerse"/>
    <s v="Eficacia"/>
    <s v="Reportado a diciembre"/>
    <s v="Gestión del Control Disciplinario Interno"/>
    <s v="ok"/>
    <m/>
    <m/>
    <m/>
    <m/>
    <m/>
    <m/>
    <m/>
    <m/>
    <m/>
    <m/>
    <m/>
    <n v="1"/>
  </r>
  <r>
    <s v="SGI-CDI002"/>
    <s v="Proceso"/>
    <x v="2"/>
    <m/>
    <m/>
    <x v="12"/>
    <s v="Grupo de Control Disciplinario Interno"/>
    <m/>
    <s v="Seguimiento a la eficiencia en el proceso de la gestión de las noticas disciplinarias que se recepciónan en el Grupo de Instrucción de Control Disciplinario_x0009_"/>
    <s v=" realizar el seguimiento a la eficiencia en el proceso de la gestión de las noticas disciplinarias que se recepción en el Grupo de Instrucción de Control Disciplinario"/>
    <m/>
    <s v="Porcentaje "/>
    <s v="Anual"/>
    <n v="1"/>
    <s v="(N° de noticias disciplinarias de la vigencia / N° de procesos con auto de evaluación inicial de la vigencia) *100 "/>
    <s v="Mantenerse"/>
    <s v="Eficacia"/>
    <s v="Reportado a diciembre"/>
    <s v="Gestión del Control Disciplinario Interno"/>
    <s v="ok"/>
    <m/>
    <m/>
    <m/>
    <m/>
    <m/>
    <m/>
    <m/>
    <m/>
    <m/>
    <m/>
    <m/>
    <n v="0.92"/>
  </r>
  <r>
    <s v="SGI-CDI003"/>
    <s v="Proceso"/>
    <x v="2"/>
    <m/>
    <m/>
    <x v="12"/>
    <s v="Grupo de Control Disciplinario Interno"/>
    <m/>
    <s v="Seguimiento a la eficiencia en el proceso de la gestión de las solicitudes probatorias que se realiza el Grupo de Instrucción de Control Disciplinario_x0009_"/>
    <s v="realizar el seguimiento a la eficiencia en el proceso de la gestión de las solicitudes probatorias que se realiza el Grupo de Instrucción de Control Disciplinario"/>
    <m/>
    <s v="Porcentaje "/>
    <s v="Semestral "/>
    <n v="1"/>
    <s v="(N° de solicitudes de información probatoria realizadas al corte del semestre / N° de solicitudes probatorias resueltas e incluidas en el expediente disciplinario al corte del semestre) *100"/>
    <s v="Mantenerse"/>
    <s v="Eficacia"/>
    <s v="Reportado a diciembre"/>
    <s v="Gestión del Control Disciplinario Interno"/>
    <s v="ok"/>
    <m/>
    <m/>
    <m/>
    <m/>
    <m/>
    <n v="0.98599999999999999"/>
    <m/>
    <m/>
    <m/>
    <m/>
    <m/>
    <n v="0.99"/>
  </r>
  <r>
    <s v="SGI-EMC 001"/>
    <s v="Proceso"/>
    <x v="3"/>
    <m/>
    <m/>
    <x v="13"/>
    <s v="Oficina de Control  Interno"/>
    <m/>
    <s v="Cumplimiento del Plan Anual de Auditorias "/>
    <s v="Verificar el cumplimiento del Plan Anual de Auditorias"/>
    <s v="Informes de auditoría"/>
    <s v="Porcentaje "/>
    <s v="Trimestral"/>
    <n v="1"/>
    <s v="(No. De auditorias - Informes de Ley realizadas / No. De auditorias - Informes de Ley programados en el Plan Anual de Auditorias)*100"/>
    <s v="Mantenerse"/>
    <s v="Eficacia"/>
    <s v="Reportado a diciembre"/>
    <s v="Evaluación y Mejoramiento Continuo"/>
    <s v="ok, el indicador es acumulativo"/>
    <m/>
    <m/>
    <n v="0"/>
    <m/>
    <m/>
    <n v="0"/>
    <m/>
    <m/>
    <n v="0.46"/>
    <m/>
    <m/>
    <n v="0.98"/>
  </r>
  <r>
    <s v="SGI-EMC 002"/>
    <s v="Proceso"/>
    <x v="3"/>
    <m/>
    <m/>
    <x v="13"/>
    <s v="Oficina de Control  Interno"/>
    <m/>
    <s v="Atender las auditorias extraordinarias"/>
    <s v="Medir la gestión de la OCI frente a la atención de los requerimientos de la entidad en momentos de impacto. "/>
    <s v="Requerimientos atendidos por parte de la OCI"/>
    <s v="Porcentaje "/>
    <s v="Trimestral"/>
    <n v="1"/>
    <s v="(No. De auditorias extraordinarias realizadas / No. De auditorias extraordinarias solicitadas)*100"/>
    <s v="Mantenerse"/>
    <s v="Efectividad"/>
    <s v="Reportado a diciembre"/>
    <s v="Evaluación y Mejoramiento Continuo"/>
    <s v="ok, el indicador es acumulativo"/>
    <m/>
    <m/>
    <n v="0"/>
    <m/>
    <m/>
    <m/>
    <n v="1"/>
    <m/>
    <m/>
    <m/>
    <m/>
    <n v="1"/>
  </r>
  <r>
    <s v="SGI-EMC 003"/>
    <s v="Proceso"/>
    <x v="3"/>
    <m/>
    <m/>
    <x v="13"/>
    <s v="Oficina de Control  Interno"/>
    <m/>
    <s v="Seguimiento y control a los planes de mejoramiento"/>
    <s v="Determinar el avance de las acciones de los planes de mejoramiento "/>
    <s v="Formato seguimiento planes de mejoramiento"/>
    <s v="Porcentaje "/>
    <s v="Semestral "/>
    <n v="1"/>
    <s v="(No. De planes de mejoramiento con seguimiento / No. De planes de mejoramiento abiertos)*100"/>
    <s v="Mantenerse"/>
    <s v="Eficacia"/>
    <s v="Reportado a diciembre"/>
    <s v="Evaluación y Mejoramiento Continuo"/>
    <s v="ok"/>
    <m/>
    <m/>
    <m/>
    <m/>
    <m/>
    <m/>
    <n v="0.5"/>
    <m/>
    <m/>
    <m/>
    <m/>
    <n v="1"/>
  </r>
  <r>
    <s v="SGI-GTH001"/>
    <s v="Proceso"/>
    <x v="2"/>
    <m/>
    <m/>
    <x v="14"/>
    <s v="Profesional Universitario Grado 5"/>
    <s v="Medición del Plan de Bienestar Social"/>
    <s v="Medición del Plan de Bienestar Social"/>
    <s v="Medir el Plan plan de Bienestar Social, para establecer la ejecución de la cobertura, evaluando el grado de cumplimiento en la implementación de las iniciativas de bienestar y verificar si se han llevado a cabo las gestiones, contrataciones y ejecución de presupuesto de acuerdo con el plan establecido."/>
    <s v="Registro de ejecuciòn del plan de bienestar."/>
    <s v="Porcentaje "/>
    <s v="Semestral"/>
    <n v="1"/>
    <s v="Número de actividades ejecutadas / Número de actividades proyectadas * 100 "/>
    <s v="Aumentar"/>
    <s v="Eficacia"/>
    <s v="Reportado a diciembre"/>
    <s v="Gestión del Desarrollo del Talento Humano"/>
    <s v="Seguimiento primer semestre del año, evidencias y Hoja de vida del indicador. Más acta de reunión en donde el área no cambiará indicadores."/>
    <m/>
    <m/>
    <m/>
    <m/>
    <m/>
    <n v="0.47399999999999998"/>
    <m/>
    <m/>
    <m/>
    <m/>
    <m/>
    <n v="1"/>
  </r>
  <r>
    <s v="SGI-GTH002"/>
    <s v="Proceso"/>
    <x v="2"/>
    <m/>
    <m/>
    <x v="14"/>
    <s v="Profesional Universitario Grado 5"/>
    <m/>
    <s v="Medición Plan Anual de Vacantes y de Previsión de Recursos Humanos "/>
    <s v="Medir el Plan Anual de Vacantes y de Previsión de Recursos Humanos, para establecer la eficiencia y efectividad del proceso de asignación de recursos humanos en la entidad y medir la adecuación entre las vacantes planificadas y las plazas efectivamente ocupadas "/>
    <s v="Nombramientos y encargos"/>
    <s v="Porcentaje "/>
    <s v="Semestral"/>
    <n v="1"/>
    <s v="Número de vacantes provistas / Número de vacantes para proveer * 100 "/>
    <s v="Aumentar"/>
    <s v="Eficacia"/>
    <s v="Reportado a diciembre"/>
    <s v="Gestión del Desarrollo del Talento Humano"/>
    <s v="Seguimiento primer semestre del año, evidencias y Hoja de vida del indicador. Más acta de reunión en donde el área no cambiará indicadores._x000a_Para el tercer trimestre del año no le aplica el seguimiento dado que el indicador es semestral."/>
    <m/>
    <m/>
    <m/>
    <m/>
    <m/>
    <n v="0.84370000000000001"/>
    <m/>
    <m/>
    <m/>
    <m/>
    <m/>
    <n v="0.68"/>
  </r>
  <r>
    <s v="SGI-GTH003"/>
    <s v="Proceso"/>
    <x v="2"/>
    <m/>
    <m/>
    <x v="14"/>
    <s v="Profesional Universitario Grado 5"/>
    <m/>
    <s v="Medición del Plan Institucional de Estímulos e incentivos"/>
    <s v="Medir el Plan institucional de Estimulos e Incentivos, para establecer la eficacia y el impacto de las acciones implementadas en el plan y verificar si se están llevando a cabo de manera adecuada las iniciativas y programas de estímulos e incentivos. "/>
    <s v="Se reciben los soportes de las convocatorias de auxilios educativos de funcionarios y de hijos de funcioarios, se proyecta resolución y se realiza presentación para comité de gestión y desempeño institucional."/>
    <s v="Porcentaje "/>
    <s v="Semestral "/>
    <n v="1"/>
    <s v="Número de actividades ejecutadas y/o en ejecucion / Número de de actividades programadas * 100"/>
    <s v="Aumentar"/>
    <s v="Eficiencia "/>
    <s v="Reportado a diciembre"/>
    <s v="Gestión del Desarrollo del Talento Humano"/>
    <s v="Seguimiento primer semestre del año, evidencias y Hoja de vida del indicador. Más acta de reunión en donde el área no cambiará indicadores.Para el tercer trimestre del año no le aplica el seguimiento dado que el indicador es semestral."/>
    <m/>
    <m/>
    <m/>
    <m/>
    <m/>
    <n v="0.45"/>
    <m/>
    <m/>
    <m/>
    <m/>
    <m/>
    <n v="0.93"/>
  </r>
  <r>
    <s v="SGI-GTH004"/>
    <s v="Proceso"/>
    <x v="2"/>
    <m/>
    <m/>
    <x v="14"/>
    <s v="Profesional Universitario Grado 6"/>
    <m/>
    <s v="Medición de gestión del Plan de Seguridad y Salud en el Trabajo"/>
    <s v="Medir el Plan institucional de Seguridad y Salud en el trabajo, para establecer la eficacia y el impacto de las acciones implementadas en el plan verificando si se están llevando a cabo de manera adecuada las medidas de seguridad y salud en el entorno laboral. "/>
    <s v="Plan de trabajo de SST."/>
    <s v="Porcentaje "/>
    <s v="Semestral "/>
    <n v="1"/>
    <s v="Número de actividades ejecutadas y/o en ejecucion / Número de de actividades programadas * 100 "/>
    <s v="Aumentar"/>
    <s v="Eficacia"/>
    <s v="Reportado a diciembre"/>
    <s v="Gestión del Desarrollo del Talento Humano"/>
    <s v="Seguimiento primer semestre del año, evidencias y Hoja de vida del indicador. Más acta de reunión en donde el área no cambiará indicadores.Para el tercer trimestre del año no le aplica el seguimiento dado que el indicador es semestral."/>
    <m/>
    <m/>
    <m/>
    <m/>
    <m/>
    <n v="0.5"/>
    <m/>
    <m/>
    <m/>
    <m/>
    <m/>
    <n v="0.93"/>
  </r>
  <r>
    <s v="SGI-GTH005"/>
    <s v="Proceso"/>
    <x v="2"/>
    <m/>
    <m/>
    <x v="14"/>
    <s v="Profesional Universitario Grado 5"/>
    <m/>
    <s v="Medición del Plan Institucional de Capacitación"/>
    <s v="Medir la Eficacia y el cumplimiento del Plan Institucional de Capacitación asegurando que los objetivos de capacitación se cumplan y que la inversión en el desarrollo del talento humano sea eficaz, contribuyendo al crecimiento y desarrollo de la entidad. "/>
    <s v="Capacitaciones desarrolladas"/>
    <s v="Porcentaje "/>
    <s v="Semestral "/>
    <n v="1"/>
    <s v="Número de capacitaciones efectivamente desarrolladas / Número de capacitaciones programadas en el PIC * 100"/>
    <s v="Aumentar"/>
    <s v="Eficacia"/>
    <s v="Reportado a diciembre"/>
    <s v="Gestión del Desarrollo del Talento Humano"/>
    <s v="Seguimiento primer semestre del año, evidencias y Hoja de vida del indicador. Más acta de reunión en donde el área no cambiará indicadores.Para el tercer trimestre del año no le aplica el seguimiento dado que el indicador es semestral."/>
    <m/>
    <m/>
    <m/>
    <m/>
    <m/>
    <n v="0.37209999999999999"/>
    <m/>
    <m/>
    <m/>
    <m/>
    <m/>
    <n v="1"/>
  </r>
  <r>
    <s v="SGI-OAJ 001"/>
    <s v="Proceso"/>
    <x v="2"/>
    <m/>
    <s v="Promover el acceso y la divulgación de la información ambiental que permita la toma de decisiones informadas y dar respuesta a las necesidades y expectativas de los grupos de valor y de interés."/>
    <x v="15"/>
    <s v="Oficina Asesora Jurídica"/>
    <m/>
    <s v="Derechos de petición - dirigidos a la Oficina Asesora Jurídica"/>
    <s v="Dar respuestas a los derechos de petición dentro de los términos legales a los peticionarios "/>
    <s v="Respuesta enviada a peticionario"/>
    <s v="Porcentaje "/>
    <s v="Semestral"/>
    <n v="1"/>
    <s v="(No. de respuestas administrativas y judiciales dadas por la OAJ  dentro los términos legales / No. de trámites administrativos y judiciales de la  OAJ) *100"/>
    <s v="Mantenerse"/>
    <s v="Efectividad"/>
    <s v="Reportado a diciembre"/>
    <s v="Gestión Jurídica y Contractual"/>
    <s v="Ok- se debe especificar las acciones tomadas del resultado del primer trimestre"/>
    <m/>
    <m/>
    <m/>
    <m/>
    <m/>
    <n v="0.94"/>
    <m/>
    <m/>
    <m/>
    <m/>
    <m/>
    <n v="1"/>
  </r>
  <r>
    <s v="SGI-OAJ 002"/>
    <s v="Proceso"/>
    <x v="2"/>
    <m/>
    <s v="Desarrollar las capacidades y competencias en el capital humano del Instituto, que permita su cualificación técnica y su motivación hacia la consolidación de los cambios que requiere la gestión ambiental que adelante la entidad para el país."/>
    <x v="15"/>
    <s v="Oficina Asesora Jurídica"/>
    <m/>
    <s v="Solicitudes de contratación"/>
    <s v="Medir la efectividad de la gestión de la Oficina Asesora jurídica, respecto de la revisión de la viabilidad jurídica de las solicitudes de contratación realizadas por las diferentes áreas del IDEAM, cuando estas se presentan ante el Comité de Contratación, para su aprobación. "/>
    <s v="Acta Comité de Contratación"/>
    <s v="Porcentaje "/>
    <s v="Semestral"/>
    <n v="1"/>
    <s v="( No. total de solicitudes aprobadas por el Comité de Contratación / No. total de solicitudes de contratación presentadas al Comité de Contratación) *100"/>
    <s v="Aumentar"/>
    <s v="Efectividad"/>
    <s v="Reportado a diciembre"/>
    <s v="Gestión Jurídica y Contractual"/>
    <s v="ok"/>
    <m/>
    <m/>
    <m/>
    <m/>
    <m/>
    <n v="1"/>
    <m/>
    <m/>
    <m/>
    <m/>
    <m/>
    <n v="1"/>
  </r>
  <r>
    <s v="SGI-OAJ 003"/>
    <s v="Proceso"/>
    <x v="2"/>
    <m/>
    <s v="Promover el acceso y la divulgación de la información ambiental que permita la toma de decisiones informadas y dar respuesta a las necesidades y expectativas de los grupos de valor y de interés."/>
    <x v="15"/>
    <s v="Oficina Asesora Jurídica"/>
    <m/>
    <s v="Fallos favorables en acciones de tutela en contra de la entidad que invoquen la protección del derecho de petición."/>
    <s v="Medir el porcentaje de fallos favorable en las acciones de tutela interpuestas en contra de la Entidad que involucran el derecho fundamental de petición."/>
    <s v="Sentencia"/>
    <s v="Porcentaje "/>
    <s v="Anual"/>
    <n v="1"/>
    <s v="(Número de acciones de tutela con fallo favorable en el año en curso que invocan la protección del derecho de petición / Número de acciones de tutela recibidas por la entidad en el año en curso que invocan la protección del derecho de petición)*100"/>
    <s v="Mantenerse"/>
    <s v="Eficacia"/>
    <s v="Reportado a diciembre"/>
    <s v="Gestión Jurídica y Contractual"/>
    <s v="Ok se debe especificar las acciones tomadas"/>
    <m/>
    <m/>
    <m/>
    <m/>
    <m/>
    <m/>
    <m/>
    <m/>
    <m/>
    <m/>
    <m/>
    <n v="0.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24" firstHeaderRow="1" firstDataRow="1" firstDataCol="1"/>
  <pivotFields count="32">
    <pivotField showAll="0"/>
    <pivotField showAll="0"/>
    <pivotField axis="axisRow" showAll="0">
      <items count="5">
        <item x="2"/>
        <item x="0"/>
        <item x="3"/>
        <item x="1"/>
        <item t="default"/>
      </items>
    </pivotField>
    <pivotField showAll="0"/>
    <pivotField showAll="0"/>
    <pivotField axis="axisRow" dataField="1" showAll="0">
      <items count="20">
        <item x="13"/>
        <item m="1" x="17"/>
        <item x="5"/>
        <item x="4"/>
        <item x="0"/>
        <item x="2"/>
        <item x="8"/>
        <item x="9"/>
        <item m="1" x="16"/>
        <item x="12"/>
        <item x="14"/>
        <item x="1"/>
        <item x="11"/>
        <item x="10"/>
        <item m="1" x="18"/>
        <item x="7"/>
        <item x="3"/>
        <item x="6"/>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5"/>
  </rowFields>
  <rowItems count="21">
    <i>
      <x/>
    </i>
    <i r="1">
      <x v="7"/>
    </i>
    <i r="1">
      <x v="9"/>
    </i>
    <i r="1">
      <x v="10"/>
    </i>
    <i r="1">
      <x v="12"/>
    </i>
    <i r="1">
      <x v="13"/>
    </i>
    <i r="1">
      <x v="18"/>
    </i>
    <i>
      <x v="1"/>
    </i>
    <i r="1">
      <x v="3"/>
    </i>
    <i r="1">
      <x v="4"/>
    </i>
    <i r="1">
      <x v="5"/>
    </i>
    <i r="1">
      <x v="11"/>
    </i>
    <i r="1">
      <x v="16"/>
    </i>
    <i>
      <x v="2"/>
    </i>
    <i r="1">
      <x/>
    </i>
    <i>
      <x v="3"/>
    </i>
    <i r="1">
      <x v="2"/>
    </i>
    <i r="1">
      <x v="6"/>
    </i>
    <i r="1">
      <x v="15"/>
    </i>
    <i r="1">
      <x v="17"/>
    </i>
    <i t="grand">
      <x/>
    </i>
  </rowItems>
  <colItems count="1">
    <i/>
  </colItems>
  <dataFields count="1">
    <dataField name="Cuenta de PROCES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8">
  <location ref="A3:B8" firstHeaderRow="1" firstDataRow="1" firstDataCol="1"/>
  <pivotFields count="32">
    <pivotField showAll="0"/>
    <pivotField showAll="0"/>
    <pivotField axis="axisRow" dataField="1" showAll="0">
      <items count="5">
        <item x="2"/>
        <item x="0"/>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Cuenta de TIPO DE PROCESO" fld="2" subtotal="count" baseField="0" baseItem="0"/>
  </dataFields>
  <chartFormats count="2">
    <chartFormat chart="4"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C21:D26" totalsRowShown="0" headerRowDxfId="87" dataDxfId="86">
  <autoFilter ref="C21:D26"/>
  <tableColumns count="2">
    <tableColumn id="1" name="Proceso" dataDxfId="85"/>
    <tableColumn id="2" name="Cantidad " dataDxfId="84"/>
  </tableColumns>
  <tableStyleInfo name="TableStyleMedium27" showFirstColumn="0" showLastColumn="0" showRowStripes="1" showColumnStripes="0"/>
</table>
</file>

<file path=xl/tables/table2.xml><?xml version="1.0" encoding="utf-8"?>
<table xmlns="http://schemas.openxmlformats.org/spreadsheetml/2006/main" id="2" name="Tabla13" displayName="Tabla13" ref="C36:D40" totalsRowShown="0" headerRowDxfId="83" dataDxfId="82">
  <autoFilter ref="C36:D40"/>
  <tableColumns count="2">
    <tableColumn id="1" name="Proceso" dataDxfId="81"/>
    <tableColumn id="2" name="Cantidad " dataDxfId="80"/>
  </tableColumns>
  <tableStyleInfo name="TableStyleMedium27" showFirstColumn="0" showLastColumn="0" showRowStripes="1" showColumnStripes="0"/>
</table>
</file>

<file path=xl/tables/table3.xml><?xml version="1.0" encoding="utf-8"?>
<table xmlns="http://schemas.openxmlformats.org/spreadsheetml/2006/main" id="3" name="Tabla134" displayName="Tabla134" ref="C50:D56" totalsRowShown="0" headerRowDxfId="79" dataDxfId="78">
  <autoFilter ref="C50:D56"/>
  <tableColumns count="2">
    <tableColumn id="1" name="Proceso" dataDxfId="77"/>
    <tableColumn id="2" name="Cantidad " dataDxfId="76"/>
  </tableColumns>
  <tableStyleInfo name="TableStyleMedium27" showFirstColumn="0" showLastColumn="0" showRowStripes="1" showColumnStripes="0"/>
</table>
</file>

<file path=xl/tables/table4.xml><?xml version="1.0" encoding="utf-8"?>
<table xmlns="http://schemas.openxmlformats.org/spreadsheetml/2006/main" id="8" name="Tabla1349" displayName="Tabla1349" ref="C67:D68" totalsRowShown="0" headerRowDxfId="75" dataDxfId="74">
  <autoFilter ref="C67:D68"/>
  <tableColumns count="2">
    <tableColumn id="1" name="Proceso" dataDxfId="73"/>
    <tableColumn id="2" name="Cantidad " dataDxfId="72"/>
  </tableColumns>
  <tableStyleInfo name="TableStyleMedium27" showFirstColumn="0" showLastColumn="0" showRowStripes="1" showColumnStripes="0"/>
</table>
</file>

<file path=xl/tables/table5.xml><?xml version="1.0" encoding="utf-8"?>
<table xmlns="http://schemas.openxmlformats.org/spreadsheetml/2006/main" id="13" name="Tabla114" displayName="Tabla114" ref="C21:D26" totalsRowShown="0" headerRowDxfId="65" dataDxfId="64">
  <autoFilter ref="C21:D26"/>
  <tableColumns count="2">
    <tableColumn id="1" name="Proceso" dataDxfId="63"/>
    <tableColumn id="2" name="Cantidad " dataDxfId="62"/>
  </tableColumns>
  <tableStyleInfo name="TableStyleMedium27 2" showFirstColumn="0" showLastColumn="0" showRowStripes="1" showColumnStripes="0"/>
</table>
</file>

<file path=xl/tables/table6.xml><?xml version="1.0" encoding="utf-8"?>
<table xmlns="http://schemas.openxmlformats.org/spreadsheetml/2006/main" id="14" name="Tabla1315" displayName="Tabla1315" ref="C36:D40" totalsRowShown="0" headerRowDxfId="61" dataDxfId="60">
  <autoFilter ref="C36:D40"/>
  <tableColumns count="2">
    <tableColumn id="1" name="Proceso" dataDxfId="59"/>
    <tableColumn id="2" name="Cantidad " dataDxfId="58"/>
  </tableColumns>
  <tableStyleInfo name="TableStyleMedium27 2" showFirstColumn="0" showLastColumn="0" showRowStripes="1" showColumnStripes="0"/>
</table>
</file>

<file path=xl/tables/table7.xml><?xml version="1.0" encoding="utf-8"?>
<table xmlns="http://schemas.openxmlformats.org/spreadsheetml/2006/main" id="15" name="Tabla13416" displayName="Tabla13416" ref="C50:D57" totalsRowShown="0" headerRowDxfId="57" dataDxfId="56">
  <autoFilter ref="C50:D57"/>
  <tableColumns count="2">
    <tableColumn id="1" name="Proceso" dataDxfId="55"/>
    <tableColumn id="2" name="Cantidad " dataDxfId="54"/>
  </tableColumns>
  <tableStyleInfo name="TableStyleMedium27 2" showFirstColumn="0" showLastColumn="0" showRowStripes="1" showColumnStripes="0"/>
</table>
</file>

<file path=xl/tables/table8.xml><?xml version="1.0" encoding="utf-8"?>
<table xmlns="http://schemas.openxmlformats.org/spreadsheetml/2006/main" id="16" name="Tabla134917" displayName="Tabla134917" ref="C68:D69" totalsRowShown="0" headerRowDxfId="53" dataDxfId="52">
  <autoFilter ref="C68:D69"/>
  <tableColumns count="2">
    <tableColumn id="1" name="Proceso" dataDxfId="51"/>
    <tableColumn id="2" name="Cantidad " dataDxfId="50"/>
  </tableColumns>
  <tableStyleInfo name="TableStyleMedium27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3.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12" workbookViewId="0">
      <selection activeCell="C4" sqref="C4:C20"/>
    </sheetView>
  </sheetViews>
  <sheetFormatPr baseColWidth="10" defaultColWidth="11.375" defaultRowHeight="14.25"/>
  <cols>
    <col min="1" max="1" width="3.875" customWidth="1"/>
    <col min="2" max="2" width="20.125" customWidth="1"/>
    <col min="3" max="3" width="29" customWidth="1"/>
    <col min="4" max="4" width="44.25" customWidth="1"/>
  </cols>
  <sheetData>
    <row r="1" spans="1:4">
      <c r="A1" s="264" t="s">
        <v>0</v>
      </c>
      <c r="B1" s="265"/>
      <c r="C1" s="265"/>
      <c r="D1" s="266"/>
    </row>
    <row r="2" spans="1:4">
      <c r="A2" s="53"/>
      <c r="B2" s="54"/>
      <c r="C2" s="53"/>
      <c r="D2" s="53"/>
    </row>
    <row r="3" spans="1:4">
      <c r="A3" s="55" t="s">
        <v>1</v>
      </c>
      <c r="B3" s="55" t="s">
        <v>2</v>
      </c>
      <c r="C3" s="55" t="s">
        <v>3</v>
      </c>
      <c r="D3" s="55" t="s">
        <v>4</v>
      </c>
    </row>
    <row r="4" spans="1:4" ht="15.75">
      <c r="A4" s="56">
        <v>1</v>
      </c>
      <c r="B4" s="57" t="s">
        <v>5</v>
      </c>
      <c r="C4" s="58" t="s">
        <v>6</v>
      </c>
      <c r="D4" s="59" t="s">
        <v>7</v>
      </c>
    </row>
    <row r="5" spans="1:4" ht="15.75">
      <c r="A5" s="56">
        <v>2</v>
      </c>
      <c r="B5" s="57" t="s">
        <v>5</v>
      </c>
      <c r="C5" s="58" t="s">
        <v>8</v>
      </c>
      <c r="D5" s="59" t="s">
        <v>7</v>
      </c>
    </row>
    <row r="6" spans="1:4" ht="30">
      <c r="A6" s="56">
        <v>3</v>
      </c>
      <c r="B6" s="57" t="s">
        <v>5</v>
      </c>
      <c r="C6" s="58" t="s">
        <v>9</v>
      </c>
      <c r="D6" s="59" t="s">
        <v>7</v>
      </c>
    </row>
    <row r="7" spans="1:4" ht="45">
      <c r="A7" s="56">
        <v>4</v>
      </c>
      <c r="B7" s="57" t="s">
        <v>5</v>
      </c>
      <c r="C7" s="58" t="s">
        <v>10</v>
      </c>
      <c r="D7" s="59" t="s">
        <v>7</v>
      </c>
    </row>
    <row r="8" spans="1:4" ht="45">
      <c r="A8" s="56">
        <v>5</v>
      </c>
      <c r="B8" s="57" t="s">
        <v>5</v>
      </c>
      <c r="C8" s="58" t="s">
        <v>11</v>
      </c>
      <c r="D8" s="59" t="s">
        <v>7</v>
      </c>
    </row>
    <row r="9" spans="1:4" ht="75">
      <c r="A9" s="56">
        <v>6</v>
      </c>
      <c r="B9" s="57" t="s">
        <v>12</v>
      </c>
      <c r="C9" s="58" t="s">
        <v>13</v>
      </c>
      <c r="D9" s="59" t="s">
        <v>7</v>
      </c>
    </row>
    <row r="10" spans="1:4" ht="45">
      <c r="A10" s="56">
        <v>7</v>
      </c>
      <c r="B10" s="57" t="s">
        <v>12</v>
      </c>
      <c r="C10" s="58" t="s">
        <v>14</v>
      </c>
      <c r="D10" s="59" t="s">
        <v>7</v>
      </c>
    </row>
    <row r="11" spans="1:4" ht="75">
      <c r="A11" s="56">
        <v>8</v>
      </c>
      <c r="B11" s="57" t="s">
        <v>12</v>
      </c>
      <c r="C11" s="58" t="s">
        <v>15</v>
      </c>
      <c r="D11" s="59" t="s">
        <v>7</v>
      </c>
    </row>
    <row r="12" spans="1:4" ht="30">
      <c r="A12" s="56">
        <v>9</v>
      </c>
      <c r="B12" s="57" t="s">
        <v>12</v>
      </c>
      <c r="C12" s="58" t="s">
        <v>16</v>
      </c>
      <c r="D12" s="59" t="s">
        <v>7</v>
      </c>
    </row>
    <row r="13" spans="1:4" ht="30">
      <c r="A13" s="56">
        <v>10</v>
      </c>
      <c r="B13" s="57" t="s">
        <v>17</v>
      </c>
      <c r="C13" s="58" t="s">
        <v>18</v>
      </c>
      <c r="D13" s="59" t="s">
        <v>7</v>
      </c>
    </row>
    <row r="14" spans="1:4" ht="30">
      <c r="A14" s="56">
        <v>11</v>
      </c>
      <c r="B14" s="57" t="s">
        <v>17</v>
      </c>
      <c r="C14" s="58" t="s">
        <v>19</v>
      </c>
      <c r="D14" s="59" t="s">
        <v>7</v>
      </c>
    </row>
    <row r="15" spans="1:4" ht="30">
      <c r="A15" s="56">
        <v>12</v>
      </c>
      <c r="B15" s="57" t="s">
        <v>17</v>
      </c>
      <c r="C15" s="58" t="s">
        <v>20</v>
      </c>
      <c r="D15" s="59" t="s">
        <v>7</v>
      </c>
    </row>
    <row r="16" spans="1:4" ht="30">
      <c r="A16" s="56">
        <v>13</v>
      </c>
      <c r="B16" s="57" t="s">
        <v>17</v>
      </c>
      <c r="C16" s="60" t="s">
        <v>21</v>
      </c>
      <c r="D16" s="59" t="s">
        <v>7</v>
      </c>
    </row>
    <row r="17" spans="1:4" ht="15.75">
      <c r="A17" s="56">
        <v>14</v>
      </c>
      <c r="B17" s="57" t="s">
        <v>17</v>
      </c>
      <c r="C17" s="58" t="s">
        <v>22</v>
      </c>
      <c r="D17" s="59" t="s">
        <v>7</v>
      </c>
    </row>
    <row r="18" spans="1:4" ht="15.75">
      <c r="A18" s="56">
        <v>15</v>
      </c>
      <c r="B18" s="57" t="s">
        <v>17</v>
      </c>
      <c r="C18" s="58" t="s">
        <v>23</v>
      </c>
      <c r="D18" s="59" t="s">
        <v>7</v>
      </c>
    </row>
    <row r="19" spans="1:4" ht="30">
      <c r="A19" s="56">
        <v>16</v>
      </c>
      <c r="B19" s="57" t="s">
        <v>17</v>
      </c>
      <c r="C19" s="58" t="s">
        <v>24</v>
      </c>
      <c r="D19" s="59" t="s">
        <v>7</v>
      </c>
    </row>
    <row r="20" spans="1:4" ht="30">
      <c r="A20" s="56">
        <v>17</v>
      </c>
      <c r="B20" s="57" t="s">
        <v>25</v>
      </c>
      <c r="C20" s="61" t="s">
        <v>26</v>
      </c>
      <c r="D20" s="59" t="s">
        <v>7</v>
      </c>
    </row>
  </sheetData>
  <mergeCells count="1">
    <mergeCell ref="A1:D1"/>
  </mergeCells>
  <dataValidations count="1">
    <dataValidation type="list" allowBlank="1" showErrorMessage="1" sqref="B4:B20">
      <formula1>$D$70:$D$73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U1133"/>
  <sheetViews>
    <sheetView showGridLines="0" topLeftCell="A22" zoomScale="70" zoomScaleNormal="70" zoomScaleSheetLayoutView="55" workbookViewId="0">
      <selection activeCell="D17" sqref="D17"/>
    </sheetView>
  </sheetViews>
  <sheetFormatPr baseColWidth="10" defaultColWidth="11.375" defaultRowHeight="14.25"/>
  <cols>
    <col min="1" max="1" width="11.375" style="8"/>
    <col min="2" max="2" width="16.125" style="8" customWidth="1"/>
    <col min="3" max="3" width="75.25" style="8" customWidth="1"/>
    <col min="4" max="4" width="18.375" style="8" customWidth="1"/>
    <col min="5" max="6" width="11.375" style="8"/>
    <col min="7" max="7" width="17.125" style="8" customWidth="1"/>
    <col min="8" max="9" width="15.625" style="8" customWidth="1"/>
    <col min="10" max="10" width="15.75" style="8" customWidth="1"/>
    <col min="11" max="11" width="15.125" style="8" customWidth="1"/>
    <col min="12" max="12" width="14.875" style="8" customWidth="1"/>
    <col min="13" max="13" width="1" style="3" customWidth="1"/>
    <col min="14" max="16" width="11.375" style="3" hidden="1" customWidth="1"/>
    <col min="17" max="203" width="11.375" style="3"/>
    <col min="204" max="16384" width="11.375" style="8"/>
  </cols>
  <sheetData>
    <row r="1" spans="1:203">
      <c r="A1" s="9"/>
      <c r="B1" s="10"/>
      <c r="C1" s="10"/>
      <c r="D1" s="10"/>
      <c r="E1" s="10"/>
      <c r="F1" s="10"/>
      <c r="G1" s="10"/>
      <c r="H1" s="10"/>
      <c r="I1" s="10"/>
      <c r="J1" s="10"/>
      <c r="K1" s="10"/>
      <c r="L1" s="11"/>
    </row>
    <row r="2" spans="1:203">
      <c r="A2" s="12"/>
      <c r="L2" s="13"/>
    </row>
    <row r="3" spans="1:203">
      <c r="A3" s="12"/>
      <c r="L3" s="13"/>
    </row>
    <row r="4" spans="1:203">
      <c r="A4" s="12"/>
      <c r="L4" s="13"/>
    </row>
    <row r="5" spans="1:203">
      <c r="A5" s="12"/>
      <c r="L5" s="13"/>
    </row>
    <row r="6" spans="1:203">
      <c r="A6" s="12"/>
      <c r="L6" s="13"/>
    </row>
    <row r="7" spans="1:203">
      <c r="A7" s="12"/>
      <c r="L7" s="13"/>
    </row>
    <row r="8" spans="1:203">
      <c r="A8" s="12"/>
      <c r="L8" s="13"/>
    </row>
    <row r="9" spans="1:203">
      <c r="A9" s="12"/>
      <c r="L9" s="13"/>
    </row>
    <row r="10" spans="1:203" ht="33" customHeight="1">
      <c r="A10" s="12"/>
      <c r="C10" s="269" t="s">
        <v>27</v>
      </c>
      <c r="D10" s="269"/>
      <c r="E10" s="269"/>
      <c r="F10" s="269"/>
      <c r="G10" s="269"/>
      <c r="H10" s="269"/>
      <c r="I10" s="269"/>
      <c r="J10" s="269"/>
      <c r="L10" s="13"/>
    </row>
    <row r="11" spans="1:203" s="7" customFormat="1" ht="35.25" customHeight="1">
      <c r="A11" s="36"/>
      <c r="C11" s="270" t="s">
        <v>28</v>
      </c>
      <c r="D11" s="270"/>
      <c r="E11" s="270"/>
      <c r="F11" s="270"/>
      <c r="G11" s="270"/>
      <c r="H11" s="270"/>
      <c r="I11" s="270"/>
      <c r="L11" s="37"/>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row>
    <row r="12" spans="1:203" ht="19.5" customHeight="1">
      <c r="A12" s="12"/>
      <c r="D12" s="38" t="s">
        <v>29</v>
      </c>
      <c r="E12" s="38"/>
      <c r="F12" s="38"/>
      <c r="L12" s="13"/>
    </row>
    <row r="13" spans="1:203">
      <c r="A13" s="12"/>
      <c r="L13" s="13"/>
    </row>
    <row r="14" spans="1:203" ht="15" thickBot="1">
      <c r="A14" s="12"/>
      <c r="L14" s="13"/>
    </row>
    <row r="15" spans="1:203" ht="36" thickBot="1">
      <c r="A15" s="12"/>
      <c r="B15" s="49" t="s">
        <v>30</v>
      </c>
      <c r="C15" s="294">
        <f>SUM(C70+C58+C42+C28)</f>
        <v>50</v>
      </c>
      <c r="D15" s="295"/>
      <c r="E15" s="295"/>
      <c r="F15" s="296"/>
      <c r="G15" s="274" t="s">
        <v>31</v>
      </c>
      <c r="H15" s="275"/>
      <c r="I15" s="275"/>
      <c r="J15" s="275"/>
      <c r="K15" s="275"/>
      <c r="L15" s="276"/>
    </row>
    <row r="16" spans="1:203" ht="16.5" customHeight="1">
      <c r="A16" s="12"/>
      <c r="G16" s="271"/>
      <c r="H16" s="267"/>
      <c r="I16" s="33"/>
      <c r="J16" s="34"/>
      <c r="K16" s="35"/>
      <c r="L16" s="41"/>
    </row>
    <row r="17" spans="1:12" ht="35.25">
      <c r="A17" s="39"/>
      <c r="B17" s="40"/>
      <c r="C17" s="40" t="s">
        <v>32</v>
      </c>
      <c r="D17" s="40"/>
      <c r="E17" s="40"/>
      <c r="F17" s="40"/>
      <c r="G17" s="272"/>
      <c r="H17" s="268"/>
      <c r="I17" s="33"/>
      <c r="J17" s="34"/>
      <c r="K17" s="35"/>
      <c r="L17" s="41"/>
    </row>
    <row r="18" spans="1:12" ht="45.75" thickBot="1">
      <c r="A18" s="42"/>
      <c r="B18" s="43"/>
      <c r="C18" s="43"/>
      <c r="D18" s="43"/>
      <c r="E18" s="43"/>
      <c r="F18" s="43"/>
      <c r="G18" s="46" t="s">
        <v>33</v>
      </c>
      <c r="H18" s="47" t="s">
        <v>34</v>
      </c>
      <c r="I18" s="47" t="s">
        <v>35</v>
      </c>
      <c r="J18" s="47" t="s">
        <v>36</v>
      </c>
      <c r="K18" s="47" t="s">
        <v>37</v>
      </c>
      <c r="L18" s="48" t="s">
        <v>38</v>
      </c>
    </row>
    <row r="19" spans="1:12" ht="44.25" customHeight="1" thickBot="1">
      <c r="A19" s="42"/>
      <c r="B19" s="49" t="s">
        <v>39</v>
      </c>
      <c r="C19" s="50" t="s">
        <v>40</v>
      </c>
      <c r="D19" s="51"/>
      <c r="E19" s="43"/>
      <c r="F19" s="43"/>
      <c r="L19" s="13"/>
    </row>
    <row r="20" spans="1:12" ht="44.25" customHeight="1">
      <c r="A20" s="42"/>
      <c r="B20" s="43"/>
      <c r="C20" s="43"/>
      <c r="D20" s="43"/>
      <c r="E20" s="43"/>
      <c r="F20" s="43"/>
      <c r="G20" s="282" t="s">
        <v>41</v>
      </c>
      <c r="H20" s="282"/>
      <c r="I20" s="282"/>
      <c r="J20" s="282"/>
      <c r="K20" s="282"/>
      <c r="L20" s="283"/>
    </row>
    <row r="21" spans="1:12" ht="23.25">
      <c r="A21" s="42"/>
      <c r="B21" s="43"/>
      <c r="C21" s="19" t="s">
        <v>42</v>
      </c>
      <c r="D21" s="19" t="s">
        <v>43</v>
      </c>
      <c r="E21" s="43"/>
      <c r="F21" s="43"/>
      <c r="G21" s="282"/>
      <c r="H21" s="282"/>
      <c r="I21" s="282"/>
      <c r="J21" s="282"/>
      <c r="K21" s="282"/>
      <c r="L21" s="283"/>
    </row>
    <row r="22" spans="1:12" ht="20.25">
      <c r="A22" s="42"/>
      <c r="B22" s="43"/>
      <c r="C22" s="20" t="s">
        <v>44</v>
      </c>
      <c r="D22" s="21">
        <v>5</v>
      </c>
      <c r="E22" s="43"/>
      <c r="F22" s="43"/>
      <c r="L22" s="13"/>
    </row>
    <row r="23" spans="1:12" ht="23.25" customHeight="1">
      <c r="A23" s="42"/>
      <c r="B23" s="43"/>
      <c r="C23" s="20" t="s">
        <v>45</v>
      </c>
      <c r="D23" s="21">
        <v>2</v>
      </c>
      <c r="E23" s="43"/>
      <c r="F23" s="43"/>
      <c r="L23" s="13"/>
    </row>
    <row r="24" spans="1:12" ht="20.25">
      <c r="A24" s="42"/>
      <c r="B24" s="43"/>
      <c r="C24" s="20" t="s">
        <v>46</v>
      </c>
      <c r="D24" s="21">
        <v>2</v>
      </c>
      <c r="E24" s="43"/>
      <c r="F24" s="43"/>
      <c r="L24" s="13"/>
    </row>
    <row r="25" spans="1:12" ht="20.25">
      <c r="A25" s="42"/>
      <c r="B25" s="43"/>
      <c r="C25" s="20" t="s">
        <v>47</v>
      </c>
      <c r="D25" s="21">
        <v>4</v>
      </c>
      <c r="E25" s="43"/>
      <c r="F25" s="43"/>
      <c r="L25" s="13"/>
    </row>
    <row r="26" spans="1:12" ht="21" customHeight="1">
      <c r="A26" s="42"/>
      <c r="B26" s="43"/>
      <c r="C26" s="20" t="s">
        <v>48</v>
      </c>
      <c r="D26" s="21">
        <v>3</v>
      </c>
      <c r="E26" s="43"/>
      <c r="F26" s="43"/>
      <c r="G26" s="284" t="s">
        <v>49</v>
      </c>
      <c r="H26" s="284"/>
      <c r="I26" s="284"/>
      <c r="J26" s="284"/>
      <c r="K26" s="284"/>
      <c r="L26" s="285"/>
    </row>
    <row r="27" spans="1:12" ht="27" customHeight="1" thickBot="1">
      <c r="A27" s="42"/>
      <c r="B27" s="43"/>
      <c r="C27" s="43"/>
      <c r="D27" s="43"/>
      <c r="E27" s="43"/>
      <c r="F27" s="43"/>
      <c r="G27" s="284"/>
      <c r="H27" s="284"/>
      <c r="I27" s="284"/>
      <c r="J27" s="284"/>
      <c r="K27" s="284"/>
      <c r="L27" s="285"/>
    </row>
    <row r="28" spans="1:12" ht="28.5" thickBot="1">
      <c r="A28" s="42"/>
      <c r="B28" s="49" t="s">
        <v>50</v>
      </c>
      <c r="C28" s="278">
        <f>GETPIVOTDATA("PROCESO",Hoja4!$A$3,"TIPO DE PROCESO","Estratégico")</f>
        <v>14</v>
      </c>
      <c r="D28" s="279"/>
      <c r="E28" s="43"/>
      <c r="F28" s="43"/>
      <c r="G28" s="62" t="s">
        <v>51</v>
      </c>
      <c r="H28" s="44"/>
      <c r="I28" s="44"/>
      <c r="J28" s="44"/>
      <c r="K28" s="44"/>
      <c r="L28" s="45"/>
    </row>
    <row r="29" spans="1:12">
      <c r="A29" s="42"/>
      <c r="B29" s="43"/>
      <c r="C29" s="43"/>
      <c r="D29" s="43"/>
      <c r="E29" s="43"/>
      <c r="F29" s="43"/>
      <c r="L29" s="13"/>
    </row>
    <row r="30" spans="1:12" ht="15" customHeight="1">
      <c r="A30" s="42"/>
      <c r="B30" s="43"/>
      <c r="C30" s="43"/>
      <c r="D30" s="43"/>
      <c r="E30" s="43"/>
      <c r="F30" s="43"/>
      <c r="L30" s="13"/>
    </row>
    <row r="31" spans="1:12" ht="35.25">
      <c r="A31" s="286" t="s">
        <v>52</v>
      </c>
      <c r="B31" s="287"/>
      <c r="C31" s="287"/>
      <c r="D31" s="287"/>
      <c r="E31" s="287"/>
      <c r="F31" s="287"/>
      <c r="G31" s="292" t="s">
        <v>53</v>
      </c>
      <c r="H31" s="292"/>
      <c r="I31" s="292"/>
      <c r="J31" s="292"/>
      <c r="K31" s="292"/>
      <c r="L31" s="293"/>
    </row>
    <row r="32" spans="1:12">
      <c r="A32" s="31"/>
      <c r="B32" s="32"/>
      <c r="C32" s="32"/>
      <c r="D32" s="32"/>
      <c r="E32" s="32"/>
      <c r="F32" s="32"/>
      <c r="G32" s="292"/>
      <c r="H32" s="292"/>
      <c r="I32" s="292"/>
      <c r="J32" s="292"/>
      <c r="K32" s="292"/>
      <c r="L32" s="293"/>
    </row>
    <row r="33" spans="1:12" ht="15" thickBot="1">
      <c r="A33" s="31"/>
      <c r="B33" s="32"/>
      <c r="C33" s="32"/>
      <c r="D33" s="32"/>
      <c r="E33" s="32"/>
      <c r="F33" s="32"/>
      <c r="L33" s="13"/>
    </row>
    <row r="34" spans="1:12" ht="27" thickBot="1">
      <c r="A34" s="31"/>
      <c r="B34" s="52" t="s">
        <v>39</v>
      </c>
      <c r="C34" s="280" t="s">
        <v>54</v>
      </c>
      <c r="D34" s="281"/>
      <c r="E34" s="32"/>
      <c r="F34" s="32"/>
      <c r="L34" s="13"/>
    </row>
    <row r="35" spans="1:12">
      <c r="A35" s="31"/>
      <c r="B35" s="32"/>
      <c r="C35" s="32"/>
      <c r="D35" s="32"/>
      <c r="E35" s="32"/>
      <c r="F35" s="32"/>
      <c r="L35" s="13"/>
    </row>
    <row r="36" spans="1:12" ht="23.25">
      <c r="A36" s="31"/>
      <c r="B36" s="32"/>
      <c r="C36" s="19" t="s">
        <v>42</v>
      </c>
      <c r="D36" s="19" t="s">
        <v>43</v>
      </c>
      <c r="E36" s="32"/>
      <c r="F36" s="32"/>
      <c r="L36" s="13"/>
    </row>
    <row r="37" spans="1:12" ht="20.25">
      <c r="A37" s="31"/>
      <c r="B37" s="32"/>
      <c r="C37" s="20" t="s">
        <v>55</v>
      </c>
      <c r="D37" s="21" t="e">
        <f>GETPIVOTDATA("PROCESO",Hoja4!$A$3,"TIPO DE PROCESO","Misional","PROCESO","Generación de Datos e Información Hidrometereologica y Ambiental para la toma de decisiones")</f>
        <v>#REF!</v>
      </c>
      <c r="E37" s="32"/>
      <c r="F37" s="32"/>
      <c r="L37" s="13"/>
    </row>
    <row r="38" spans="1:12" ht="20.25">
      <c r="A38" s="31"/>
      <c r="B38" s="32"/>
      <c r="C38" s="20" t="s">
        <v>56</v>
      </c>
      <c r="D38" s="21">
        <f>GETPIVOTDATA("PROCESO",Hoja4!$A$3,"TIPO DE PROCESO","Misional","PROCESO","Generación del Conocimiento e Investigación")</f>
        <v>5</v>
      </c>
      <c r="E38" s="32"/>
      <c r="F38" s="32"/>
      <c r="L38" s="13"/>
    </row>
    <row r="39" spans="1:12" ht="20.25">
      <c r="A39" s="31"/>
      <c r="B39" s="32"/>
      <c r="C39" s="20" t="s">
        <v>57</v>
      </c>
      <c r="D39" s="21">
        <f>GETPIVOTDATA("PROCESO",Hoja4!$A$3,"TIPO DE PROCESO","Misional","PROCESO","Gestión de Servicio al Ciudadano")</f>
        <v>3</v>
      </c>
      <c r="E39" s="32"/>
      <c r="F39" s="32"/>
      <c r="L39" s="13"/>
    </row>
    <row r="40" spans="1:12" ht="20.25">
      <c r="A40" s="31"/>
      <c r="B40" s="32"/>
      <c r="C40" s="20" t="s">
        <v>58</v>
      </c>
      <c r="D40" s="21">
        <f>GETPIVOTDATA("PROCESO",Hoja4!$A$3,"TIPO DE PROCESO","Misional","PROCESO","SERVICIOS (Laboratorio, acreditación,Aereonáutica, Pronósticos Y Redes)")</f>
        <v>3</v>
      </c>
      <c r="E40" s="32"/>
      <c r="F40" s="32"/>
      <c r="L40" s="13"/>
    </row>
    <row r="41" spans="1:12" ht="15" thickBot="1">
      <c r="A41" s="31"/>
      <c r="B41" s="32"/>
      <c r="C41" s="32"/>
      <c r="D41" s="32"/>
      <c r="E41" s="32"/>
      <c r="F41" s="32"/>
      <c r="L41" s="13"/>
    </row>
    <row r="42" spans="1:12" ht="25.5" customHeight="1" thickBot="1">
      <c r="A42" s="31"/>
      <c r="B42" s="52" t="s">
        <v>50</v>
      </c>
      <c r="C42" s="278">
        <f>GETPIVOTDATA("PROCESO",Hoja4!$A$3,"TIPO DE PROCESO","Misional")</f>
        <v>13</v>
      </c>
      <c r="D42" s="279"/>
      <c r="E42" s="32"/>
      <c r="F42" s="32"/>
      <c r="L42" s="13"/>
    </row>
    <row r="43" spans="1:12">
      <c r="A43" s="31"/>
      <c r="B43" s="32"/>
      <c r="C43" s="32"/>
      <c r="D43" s="32"/>
      <c r="E43" s="32"/>
      <c r="F43" s="32"/>
      <c r="L43" s="13"/>
    </row>
    <row r="44" spans="1:12">
      <c r="A44" s="31"/>
      <c r="B44" s="32"/>
      <c r="C44" s="32"/>
      <c r="D44" s="32"/>
      <c r="E44" s="32"/>
      <c r="F44" s="32"/>
      <c r="L44" s="13"/>
    </row>
    <row r="45" spans="1:12">
      <c r="A45" s="31"/>
      <c r="B45" s="32"/>
      <c r="C45" s="32"/>
      <c r="D45" s="32"/>
      <c r="E45" s="32"/>
      <c r="F45" s="32"/>
      <c r="L45" s="13"/>
    </row>
    <row r="46" spans="1:12" ht="35.25">
      <c r="A46" s="288" t="s">
        <v>59</v>
      </c>
      <c r="B46" s="289"/>
      <c r="C46" s="289"/>
      <c r="D46" s="289"/>
      <c r="E46" s="289"/>
      <c r="F46" s="289"/>
      <c r="L46" s="13"/>
    </row>
    <row r="47" spans="1:12" ht="35.25">
      <c r="A47" s="25"/>
      <c r="B47" s="26"/>
      <c r="C47" s="26"/>
      <c r="D47" s="26"/>
      <c r="E47" s="26"/>
      <c r="F47" s="26"/>
      <c r="L47" s="13"/>
    </row>
    <row r="48" spans="1:12" ht="27.75" customHeight="1">
      <c r="A48" s="25"/>
      <c r="B48" s="27" t="s">
        <v>39</v>
      </c>
      <c r="C48" s="277" t="s">
        <v>60</v>
      </c>
      <c r="D48" s="277"/>
      <c r="E48" s="26"/>
      <c r="F48" s="26"/>
      <c r="L48" s="13"/>
    </row>
    <row r="49" spans="1:12">
      <c r="A49" s="28"/>
      <c r="B49" s="29"/>
      <c r="C49" s="29"/>
      <c r="D49" s="29"/>
      <c r="E49" s="29"/>
      <c r="F49" s="29"/>
      <c r="L49" s="13"/>
    </row>
    <row r="50" spans="1:12" ht="23.25">
      <c r="A50" s="28"/>
      <c r="B50" s="29"/>
      <c r="C50" s="19" t="s">
        <v>42</v>
      </c>
      <c r="D50" s="19" t="s">
        <v>43</v>
      </c>
      <c r="E50" s="29"/>
      <c r="F50" s="29"/>
      <c r="L50" s="13"/>
    </row>
    <row r="51" spans="1:12" ht="20.25">
      <c r="A51" s="28"/>
      <c r="B51" s="29"/>
      <c r="C51" s="20" t="s">
        <v>61</v>
      </c>
      <c r="D51" s="21">
        <v>3</v>
      </c>
      <c r="E51" s="29"/>
      <c r="F51" s="29"/>
      <c r="L51" s="13"/>
    </row>
    <row r="52" spans="1:12" ht="20.25">
      <c r="A52" s="28"/>
      <c r="B52" s="29"/>
      <c r="C52" s="20" t="s">
        <v>62</v>
      </c>
      <c r="D52" s="21">
        <v>3</v>
      </c>
      <c r="E52" s="29"/>
      <c r="F52" s="29"/>
      <c r="L52" s="13"/>
    </row>
    <row r="53" spans="1:12" ht="20.25">
      <c r="A53" s="28"/>
      <c r="B53" s="29"/>
      <c r="C53" s="20" t="s">
        <v>63</v>
      </c>
      <c r="D53" s="21">
        <v>5</v>
      </c>
      <c r="E53" s="29"/>
      <c r="F53" s="29"/>
      <c r="L53" s="13"/>
    </row>
    <row r="54" spans="1:12" ht="20.25">
      <c r="A54" s="28"/>
      <c r="B54" s="29"/>
      <c r="C54" s="20" t="s">
        <v>64</v>
      </c>
      <c r="D54" s="21">
        <v>2</v>
      </c>
      <c r="E54" s="29"/>
      <c r="F54" s="29"/>
      <c r="L54" s="13"/>
    </row>
    <row r="55" spans="1:12" ht="20.25">
      <c r="A55" s="28"/>
      <c r="B55" s="29"/>
      <c r="C55" s="20" t="str">
        <f>Hoja4!A10</f>
        <v>Gestión Jurídica y Contractual</v>
      </c>
      <c r="D55" s="21" t="e">
        <f>GETPIVOTDATA("PROCESO",Hoja4!$A$3,"TIPO DE PROCESO","Apoyo","PROCESO","Gestión Juridica y Contractual")</f>
        <v>#REF!</v>
      </c>
      <c r="E55" s="29"/>
      <c r="F55" s="29"/>
      <c r="L55" s="13"/>
    </row>
    <row r="56" spans="1:12" ht="20.25">
      <c r="A56" s="28"/>
      <c r="B56" s="29"/>
      <c r="C56" s="20" t="s">
        <v>65</v>
      </c>
      <c r="D56" s="21">
        <v>4</v>
      </c>
      <c r="E56" s="29"/>
      <c r="F56" s="29"/>
      <c r="L56" s="13"/>
    </row>
    <row r="57" spans="1:12">
      <c r="A57" s="28"/>
      <c r="B57" s="29"/>
      <c r="C57" s="29"/>
      <c r="D57" s="29"/>
      <c r="E57" s="29"/>
      <c r="F57" s="29"/>
      <c r="L57" s="13"/>
    </row>
    <row r="58" spans="1:12" ht="27.75">
      <c r="A58" s="28"/>
      <c r="B58" s="30" t="s">
        <v>50</v>
      </c>
      <c r="C58" s="273">
        <f>GETPIVOTDATA("PROCESO",Hoja4!$A$3,"TIPO DE PROCESO","Apoyo")</f>
        <v>20</v>
      </c>
      <c r="D58" s="273"/>
      <c r="E58" s="29"/>
      <c r="F58" s="29"/>
      <c r="L58" s="13"/>
    </row>
    <row r="59" spans="1:12">
      <c r="A59" s="28"/>
      <c r="B59" s="29"/>
      <c r="C59" s="29"/>
      <c r="D59" s="29"/>
      <c r="E59" s="29"/>
      <c r="F59" s="29"/>
      <c r="L59" s="13"/>
    </row>
    <row r="60" spans="1:12">
      <c r="A60" s="28"/>
      <c r="B60" s="29"/>
      <c r="C60" s="29"/>
      <c r="D60" s="29"/>
      <c r="E60" s="29"/>
      <c r="F60" s="29"/>
      <c r="L60" s="13"/>
    </row>
    <row r="61" spans="1:12">
      <c r="A61" s="28"/>
      <c r="B61" s="29"/>
      <c r="C61" s="29"/>
      <c r="D61" s="29"/>
      <c r="E61" s="29"/>
      <c r="F61" s="29"/>
      <c r="L61" s="13"/>
    </row>
    <row r="62" spans="1:12" ht="35.25">
      <c r="A62" s="290" t="s">
        <v>66</v>
      </c>
      <c r="B62" s="291"/>
      <c r="C62" s="291"/>
      <c r="D62" s="291"/>
      <c r="E62" s="291"/>
      <c r="F62" s="291"/>
      <c r="L62" s="13"/>
    </row>
    <row r="63" spans="1:12" ht="35.25">
      <c r="A63" s="290"/>
      <c r="B63" s="291"/>
      <c r="C63" s="291"/>
      <c r="D63" s="291"/>
      <c r="E63" s="291"/>
      <c r="F63" s="291"/>
      <c r="L63" s="13"/>
    </row>
    <row r="64" spans="1:12">
      <c r="A64" s="16"/>
      <c r="B64" s="17"/>
      <c r="C64" s="17"/>
      <c r="D64" s="17"/>
      <c r="E64" s="17"/>
      <c r="F64" s="17"/>
      <c r="L64" s="13"/>
    </row>
    <row r="65" spans="1:12" ht="26.25">
      <c r="A65" s="16"/>
      <c r="B65" s="18" t="s">
        <v>39</v>
      </c>
      <c r="C65" s="277" t="s">
        <v>67</v>
      </c>
      <c r="D65" s="277"/>
      <c r="E65" s="17"/>
      <c r="F65" s="17"/>
      <c r="L65" s="13"/>
    </row>
    <row r="66" spans="1:12">
      <c r="A66" s="16"/>
      <c r="B66" s="17"/>
      <c r="C66" s="17"/>
      <c r="D66" s="17"/>
      <c r="E66" s="17"/>
      <c r="F66" s="17"/>
      <c r="L66" s="13"/>
    </row>
    <row r="67" spans="1:12" ht="23.25">
      <c r="A67" s="16"/>
      <c r="B67" s="17"/>
      <c r="C67" s="19" t="s">
        <v>42</v>
      </c>
      <c r="D67" s="19" t="s">
        <v>43</v>
      </c>
      <c r="E67" s="17"/>
      <c r="F67" s="17"/>
      <c r="L67" s="13"/>
    </row>
    <row r="68" spans="1:12" ht="20.25">
      <c r="A68" s="16"/>
      <c r="B68" s="17"/>
      <c r="C68" s="20" t="s">
        <v>68</v>
      </c>
      <c r="D68" s="21">
        <v>3</v>
      </c>
      <c r="E68" s="17"/>
      <c r="F68" s="17"/>
      <c r="L68" s="13"/>
    </row>
    <row r="69" spans="1:12">
      <c r="A69" s="16"/>
      <c r="B69" s="17"/>
      <c r="C69" s="17"/>
      <c r="D69" s="17"/>
      <c r="E69" s="17"/>
      <c r="F69" s="17"/>
      <c r="L69" s="13"/>
    </row>
    <row r="70" spans="1:12" ht="27.75">
      <c r="A70" s="16"/>
      <c r="B70" s="22" t="s">
        <v>50</v>
      </c>
      <c r="C70" s="273">
        <f>GETPIVOTDATA("PROCESO",Hoja4!$A$3,"TIPO DE PROCESO","Evaluación","PROCESO","Evaluación y el Mejoramiento Continuo")</f>
        <v>3</v>
      </c>
      <c r="D70" s="273"/>
      <c r="E70" s="17"/>
      <c r="F70" s="17"/>
      <c r="L70" s="13"/>
    </row>
    <row r="71" spans="1:12" ht="15" thickBot="1">
      <c r="A71" s="23"/>
      <c r="B71" s="24"/>
      <c r="C71" s="24"/>
      <c r="D71" s="24"/>
      <c r="E71" s="24"/>
      <c r="F71" s="24"/>
      <c r="G71" s="14"/>
      <c r="H71" s="14"/>
      <c r="I71" s="14"/>
      <c r="J71" s="14"/>
      <c r="K71" s="14"/>
      <c r="L71" s="15"/>
    </row>
    <row r="72" spans="1:12" s="3" customFormat="1"/>
    <row r="73" spans="1:12" s="3" customFormat="1"/>
    <row r="74" spans="1:12" s="3" customFormat="1"/>
    <row r="75" spans="1:12" s="3" customFormat="1"/>
    <row r="76" spans="1:12" s="3" customFormat="1"/>
    <row r="77" spans="1:12" s="3" customFormat="1"/>
    <row r="78" spans="1:12" s="3" customFormat="1"/>
    <row r="79" spans="1:12" s="3" customFormat="1" ht="11.25" customHeight="1"/>
    <row r="80" spans="1:12" s="3" customFormat="1" hidden="1"/>
    <row r="81" s="3" customFormat="1" hidden="1"/>
    <row r="82" s="3" customFormat="1" hidden="1"/>
    <row r="83" s="3" customFormat="1" hidden="1"/>
    <row r="84" s="3" customFormat="1" hidden="1"/>
    <row r="85" s="3" customFormat="1" hidden="1"/>
    <row r="86" s="3" customFormat="1" hidden="1"/>
    <row r="87" s="3" customFormat="1" hidden="1"/>
    <row r="88" s="3" customFormat="1" hidden="1"/>
    <row r="89" s="3" customFormat="1" hidden="1"/>
    <row r="90" s="3" customFormat="1" hidden="1"/>
    <row r="91" s="3" customFormat="1" hidden="1"/>
    <row r="92" s="3" customFormat="1" hidden="1"/>
    <row r="93" s="3" customFormat="1" hidden="1"/>
    <row r="94" s="3" customFormat="1" hidden="1"/>
    <row r="95" s="3" customFormat="1" hidden="1"/>
    <row r="96" s="3" customFormat="1" hidden="1"/>
    <row r="97" s="3" customFormat="1" hidden="1"/>
    <row r="98" s="3" customFormat="1" hidden="1"/>
    <row r="99" s="3" customFormat="1" hidden="1"/>
    <row r="100" s="3" customFormat="1" hidden="1"/>
    <row r="101" s="3" customFormat="1" hidden="1"/>
    <row r="102" s="3" customFormat="1" hidden="1"/>
    <row r="103" s="3" customFormat="1" hidden="1"/>
    <row r="104" s="3" customFormat="1" hidden="1"/>
    <row r="105" s="3" customFormat="1" hidden="1"/>
    <row r="106" s="3" customFormat="1" hidden="1"/>
    <row r="107" s="3" customFormat="1" hidden="1"/>
    <row r="108" s="3" customFormat="1" hidden="1"/>
    <row r="109" s="3" customFormat="1" hidden="1"/>
    <row r="110" s="3" customFormat="1" hidden="1"/>
    <row r="111" s="3" customFormat="1" hidden="1"/>
    <row r="112" s="3" customFormat="1" hidden="1"/>
    <row r="113" s="3" customFormat="1" hidden="1"/>
    <row r="114" s="3" customFormat="1" hidden="1"/>
    <row r="115" s="3" customFormat="1" hidden="1"/>
    <row r="116" s="3" customFormat="1" hidden="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3"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3"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row r="829" s="3" customFormat="1"/>
    <row r="830" s="3" customFormat="1"/>
    <row r="831" s="3" customFormat="1"/>
    <row r="832" s="3" customFormat="1"/>
    <row r="833" s="3" customFormat="1"/>
    <row r="834" s="3" customFormat="1"/>
    <row r="835" s="3" customFormat="1"/>
    <row r="836" s="3" customFormat="1"/>
    <row r="837" s="3" customFormat="1"/>
    <row r="838" s="3" customFormat="1"/>
    <row r="839" s="3" customFormat="1"/>
    <row r="840" s="3" customFormat="1"/>
    <row r="841" s="3" customFormat="1"/>
    <row r="842" s="3" customFormat="1"/>
    <row r="843" s="3" customFormat="1"/>
    <row r="844" s="3" customFormat="1"/>
    <row r="845" s="3" customFormat="1"/>
    <row r="846" s="3" customFormat="1"/>
    <row r="847" s="3" customFormat="1"/>
    <row r="848" s="3" customFormat="1"/>
    <row r="849" s="3" customFormat="1"/>
    <row r="850" s="3" customFormat="1"/>
    <row r="851" s="3" customFormat="1"/>
    <row r="852" s="3" customFormat="1"/>
    <row r="853" s="3" customFormat="1"/>
    <row r="854" s="3" customFormat="1"/>
    <row r="855" s="3" customFormat="1"/>
    <row r="856" s="3" customFormat="1"/>
    <row r="857" s="3" customFormat="1"/>
    <row r="858" s="3" customFormat="1"/>
    <row r="859" s="3" customFormat="1"/>
    <row r="860" s="3" customFormat="1"/>
    <row r="861" s="3" customFormat="1"/>
    <row r="862" s="3" customFormat="1"/>
    <row r="863" s="3" customFormat="1"/>
    <row r="864" s="3" customFormat="1"/>
    <row r="865" s="3" customFormat="1"/>
    <row r="866" s="3" customFormat="1"/>
    <row r="867" s="3" customFormat="1"/>
    <row r="868" s="3" customFormat="1"/>
    <row r="869" s="3" customFormat="1"/>
    <row r="870" s="3" customFormat="1"/>
    <row r="871" s="3" customFormat="1"/>
    <row r="872" s="3" customFormat="1"/>
    <row r="873" s="3" customFormat="1"/>
    <row r="874" s="3" customFormat="1"/>
    <row r="875" s="3" customFormat="1"/>
    <row r="876" s="3" customFormat="1"/>
    <row r="877" s="3" customFormat="1"/>
    <row r="878" s="3" customFormat="1"/>
    <row r="879" s="3" customFormat="1"/>
    <row r="880" s="3" customFormat="1"/>
    <row r="881" s="3" customFormat="1"/>
    <row r="882" s="3" customFormat="1"/>
    <row r="883" s="3" customFormat="1"/>
    <row r="884" s="3" customFormat="1"/>
    <row r="885" s="3" customFormat="1"/>
    <row r="886" s="3" customFormat="1"/>
    <row r="887" s="3" customFormat="1"/>
    <row r="888" s="3" customFormat="1"/>
    <row r="889" s="3" customFormat="1"/>
    <row r="890" s="3" customFormat="1"/>
    <row r="891" s="3" customFormat="1"/>
    <row r="892" s="3" customFormat="1"/>
    <row r="893" s="3" customFormat="1"/>
    <row r="894" s="3" customFormat="1"/>
    <row r="895" s="3" customFormat="1"/>
    <row r="896" s="3" customFormat="1"/>
    <row r="897" s="3" customFormat="1"/>
    <row r="898" s="3" customFormat="1"/>
    <row r="899" s="3" customFormat="1"/>
    <row r="900" s="3" customFormat="1"/>
    <row r="901" s="3" customFormat="1"/>
    <row r="902" s="3" customFormat="1"/>
    <row r="903" s="3" customFormat="1"/>
    <row r="904" s="3" customFormat="1"/>
    <row r="905" s="3" customFormat="1"/>
    <row r="906" s="3" customFormat="1"/>
    <row r="907" s="3" customFormat="1"/>
    <row r="908" s="3" customFormat="1"/>
    <row r="909" s="3" customFormat="1"/>
    <row r="910" s="3" customFormat="1"/>
    <row r="911" s="3" customFormat="1"/>
    <row r="912" s="3" customFormat="1"/>
    <row r="913" s="3" customFormat="1"/>
    <row r="914" s="3" customFormat="1"/>
    <row r="915" s="3" customFormat="1"/>
    <row r="916" s="3" customFormat="1"/>
    <row r="917" s="3" customFormat="1"/>
    <row r="918" s="3" customFormat="1"/>
    <row r="919" s="3" customFormat="1"/>
    <row r="920" s="3" customFormat="1"/>
    <row r="921" s="3" customFormat="1"/>
    <row r="922" s="3" customFormat="1"/>
    <row r="923" s="3" customFormat="1"/>
    <row r="924" s="3" customFormat="1"/>
    <row r="925" s="3" customFormat="1"/>
    <row r="926" s="3" customFormat="1"/>
    <row r="927" s="3" customFormat="1"/>
    <row r="928" s="3" customFormat="1"/>
    <row r="929" s="3" customFormat="1"/>
    <row r="930" s="3" customFormat="1"/>
    <row r="931" s="3" customFormat="1"/>
    <row r="932" s="3" customFormat="1"/>
    <row r="933" s="3" customFormat="1"/>
    <row r="934" s="3" customFormat="1"/>
    <row r="935" s="3" customFormat="1"/>
    <row r="936" s="3" customFormat="1"/>
    <row r="937" s="3" customFormat="1"/>
    <row r="938" s="3" customFormat="1"/>
    <row r="939" s="3" customFormat="1"/>
    <row r="940" s="3" customFormat="1"/>
    <row r="941" s="3" customFormat="1"/>
    <row r="942" s="3" customFormat="1"/>
    <row r="943" s="3" customFormat="1"/>
    <row r="944" s="3" customFormat="1"/>
    <row r="945" s="3" customFormat="1"/>
    <row r="946" s="3" customFormat="1"/>
    <row r="947" s="3" customFormat="1"/>
    <row r="948" s="3" customFormat="1"/>
    <row r="949" s="3" customFormat="1"/>
    <row r="950" s="3" customFormat="1"/>
    <row r="951" s="3" customFormat="1"/>
    <row r="952" s="3" customFormat="1"/>
    <row r="953" s="3" customFormat="1"/>
    <row r="954" s="3" customFormat="1"/>
    <row r="955" s="3" customFormat="1"/>
    <row r="956" s="3" customFormat="1"/>
    <row r="957" s="3" customFormat="1"/>
    <row r="958" s="3" customFormat="1"/>
    <row r="959" s="3" customFormat="1"/>
    <row r="960" s="3" customFormat="1"/>
    <row r="961" s="3" customFormat="1"/>
    <row r="962" s="3" customFormat="1"/>
    <row r="963" s="3" customFormat="1"/>
    <row r="964" s="3" customFormat="1"/>
    <row r="965" s="3" customFormat="1"/>
    <row r="966" s="3" customFormat="1"/>
    <row r="967" s="3" customFormat="1"/>
    <row r="968" s="3" customFormat="1"/>
    <row r="969" s="3" customFormat="1"/>
    <row r="970" s="3" customFormat="1"/>
    <row r="971" s="3" customFormat="1"/>
    <row r="972" s="3" customFormat="1"/>
    <row r="973" s="3" customFormat="1"/>
    <row r="974" s="3" customFormat="1"/>
    <row r="975" s="3" customFormat="1"/>
    <row r="976" s="3" customFormat="1"/>
    <row r="977" s="3" customFormat="1"/>
    <row r="978" s="3" customFormat="1"/>
    <row r="979" s="3" customFormat="1"/>
    <row r="980" s="3" customFormat="1"/>
    <row r="981" s="3" customFormat="1"/>
    <row r="982" s="3" customFormat="1"/>
    <row r="983" s="3" customFormat="1"/>
    <row r="984" s="3" customFormat="1"/>
    <row r="985" s="3" customFormat="1"/>
    <row r="986" s="3" customFormat="1"/>
    <row r="987" s="3" customFormat="1"/>
    <row r="988" s="3" customFormat="1"/>
    <row r="989" s="3" customFormat="1"/>
    <row r="990" s="3" customFormat="1"/>
    <row r="991" s="3" customFormat="1"/>
    <row r="992" s="3" customFormat="1"/>
    <row r="993" s="3" customFormat="1"/>
    <row r="994" s="3" customFormat="1"/>
    <row r="995" s="3" customFormat="1"/>
    <row r="996" s="3" customFormat="1"/>
    <row r="997" s="3" customFormat="1"/>
    <row r="998" s="3" customFormat="1"/>
    <row r="999" s="3" customFormat="1"/>
    <row r="1000" s="3" customFormat="1"/>
    <row r="1001" s="3" customFormat="1"/>
    <row r="1002" s="3" customFormat="1"/>
    <row r="1003" s="3" customFormat="1"/>
    <row r="1004" s="3" customFormat="1"/>
    <row r="1005" s="3" customFormat="1"/>
    <row r="1006" s="3" customFormat="1"/>
    <row r="1007" s="3" customFormat="1"/>
    <row r="1008"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s="3" customFormat="1"/>
    <row r="1046" s="3" customFormat="1"/>
    <row r="1047" s="3" customFormat="1"/>
    <row r="1048" s="3" customFormat="1"/>
    <row r="1049" s="3" customFormat="1"/>
    <row r="1050" s="3" customFormat="1"/>
    <row r="1051" s="3" customFormat="1"/>
    <row r="1052" s="3" customFormat="1"/>
    <row r="1053" s="3" customFormat="1"/>
    <row r="1054" s="3" customFormat="1"/>
    <row r="1055" s="3" customFormat="1"/>
    <row r="1056" s="3" customFormat="1"/>
    <row r="1057" s="3" customFormat="1"/>
    <row r="1058" s="3" customFormat="1"/>
    <row r="1059" s="3" customFormat="1"/>
    <row r="1060" s="3" customFormat="1"/>
    <row r="1061" s="3" customFormat="1"/>
    <row r="1062" s="3" customFormat="1"/>
    <row r="1063" s="3" customFormat="1"/>
    <row r="1064" s="3" customFormat="1"/>
    <row r="1065" s="3" customFormat="1"/>
    <row r="1066" s="3" customFormat="1"/>
    <row r="1067" s="3" customFormat="1"/>
    <row r="1068" s="3" customFormat="1"/>
    <row r="1069" s="3" customFormat="1"/>
    <row r="1070" s="3" customFormat="1"/>
    <row r="1071" s="3" customFormat="1"/>
    <row r="1072" s="3" customFormat="1"/>
    <row r="1073" s="3" customFormat="1"/>
    <row r="1074" s="3" customFormat="1"/>
    <row r="1075" s="3" customFormat="1"/>
    <row r="1076" s="3" customFormat="1"/>
    <row r="1077" s="3" customFormat="1"/>
    <row r="1078" s="3" customFormat="1"/>
    <row r="1079" s="3" customFormat="1"/>
    <row r="1080" s="3" customFormat="1"/>
    <row r="1081" s="3" customFormat="1"/>
    <row r="1082" s="3" customFormat="1"/>
    <row r="1083" s="3" customFormat="1"/>
    <row r="1084" s="3" customFormat="1"/>
    <row r="1085" s="3" customFormat="1"/>
    <row r="1086" s="3" customFormat="1"/>
    <row r="1087" s="3" customFormat="1"/>
    <row r="1088" s="3" customFormat="1"/>
    <row r="1089" s="3" customFormat="1"/>
    <row r="1090" s="3" customFormat="1"/>
    <row r="1091" s="3" customFormat="1"/>
    <row r="1092" s="3" customFormat="1"/>
    <row r="1093" s="3" customFormat="1"/>
    <row r="1094" s="3" customFormat="1"/>
    <row r="1095" s="3" customFormat="1"/>
    <row r="1096" s="3" customFormat="1"/>
    <row r="1097" s="3" customFormat="1"/>
    <row r="1098" s="3" customFormat="1"/>
    <row r="1099" s="3" customFormat="1"/>
    <row r="1100" s="3" customFormat="1"/>
    <row r="1101" s="3" customFormat="1"/>
    <row r="1102" s="3" customFormat="1"/>
    <row r="1103" s="3" customFormat="1"/>
    <row r="1104" s="3" customFormat="1"/>
    <row r="1105" s="3" customFormat="1"/>
    <row r="1106" s="3" customFormat="1"/>
    <row r="1107" s="3" customFormat="1"/>
    <row r="1108" s="3" customFormat="1"/>
    <row r="1109" s="3" customFormat="1"/>
    <row r="1110" s="3" customFormat="1"/>
    <row r="1111" s="3" customFormat="1"/>
    <row r="1112" s="3" customFormat="1"/>
    <row r="1113" s="3" customFormat="1"/>
    <row r="1114" s="3" customFormat="1"/>
    <row r="1115" s="3" customFormat="1"/>
    <row r="1116" s="3" customFormat="1"/>
    <row r="1117" s="3" customFormat="1"/>
    <row r="1118" s="3" customFormat="1"/>
    <row r="1119" s="3" customFormat="1"/>
    <row r="1120" s="3" customFormat="1"/>
    <row r="1121" s="3" customFormat="1"/>
    <row r="1122" s="3" customFormat="1"/>
    <row r="1123" s="3" customFormat="1"/>
    <row r="1124" s="3" customFormat="1"/>
    <row r="1125" s="3" customFormat="1"/>
    <row r="1126" s="3" customFormat="1"/>
    <row r="1127" s="3" customFormat="1"/>
    <row r="1128" s="3" customFormat="1"/>
    <row r="1129" s="3" customFormat="1"/>
    <row r="1130" s="3" customFormat="1"/>
    <row r="1131" s="3" customFormat="1"/>
    <row r="1132" s="3" customFormat="1"/>
    <row r="1133" s="3" customFormat="1"/>
  </sheetData>
  <mergeCells count="20">
    <mergeCell ref="A62:F62"/>
    <mergeCell ref="A63:F63"/>
    <mergeCell ref="G31:L32"/>
    <mergeCell ref="C15:F15"/>
    <mergeCell ref="H16:H17"/>
    <mergeCell ref="C10:J10"/>
    <mergeCell ref="C11:I11"/>
    <mergeCell ref="G16:G17"/>
    <mergeCell ref="C70:D70"/>
    <mergeCell ref="G15:L15"/>
    <mergeCell ref="C65:D65"/>
    <mergeCell ref="C42:D42"/>
    <mergeCell ref="C48:D48"/>
    <mergeCell ref="C58:D58"/>
    <mergeCell ref="C28:D28"/>
    <mergeCell ref="C34:D34"/>
    <mergeCell ref="G20:L21"/>
    <mergeCell ref="G26:L27"/>
    <mergeCell ref="A31:F31"/>
    <mergeCell ref="A46:F46"/>
  </mergeCells>
  <conditionalFormatting sqref="G16">
    <cfRule type="containsBlanks" dxfId="93" priority="1">
      <formula>LEN(TRIM(G16))=0</formula>
    </cfRule>
    <cfRule type="cellIs" dxfId="92" priority="2" operator="between">
      <formula>102</formula>
      <formula>500</formula>
    </cfRule>
    <cfRule type="cellIs" dxfId="91" priority="3" operator="between">
      <formula>90%</formula>
      <formula>100%</formula>
    </cfRule>
    <cfRule type="cellIs" dxfId="90" priority="4" operator="between">
      <formula>70%</formula>
      <formula>90%</formula>
    </cfRule>
    <cfRule type="cellIs" dxfId="89" priority="5" operator="between">
      <formula>25%</formula>
      <formula>50%</formula>
    </cfRule>
    <cfRule type="cellIs" dxfId="88" priority="6" operator="between">
      <formula>0%</formula>
      <formula>24%</formula>
    </cfRule>
  </conditionalFormatting>
  <pageMargins left="0.7" right="0.7" top="0.75" bottom="0.75" header="0.3" footer="0.3"/>
  <pageSetup scale="31"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4"/>
  <sheetViews>
    <sheetView workbookViewId="0">
      <selection activeCell="A27" sqref="A27"/>
    </sheetView>
  </sheetViews>
  <sheetFormatPr baseColWidth="10" defaultColWidth="11.375" defaultRowHeight="14.25"/>
  <cols>
    <col min="1" max="1" width="88.375" bestFit="1" customWidth="1"/>
    <col min="2" max="2" width="19.75" bestFit="1" customWidth="1"/>
    <col min="3" max="3" width="18.875" customWidth="1"/>
  </cols>
  <sheetData>
    <row r="3" spans="1:2">
      <c r="A3" s="4" t="s">
        <v>69</v>
      </c>
      <c r="B3" t="s">
        <v>70</v>
      </c>
    </row>
    <row r="4" spans="1:2">
      <c r="A4" s="5" t="s">
        <v>71</v>
      </c>
      <c r="B4">
        <v>20</v>
      </c>
    </row>
    <row r="5" spans="1:2">
      <c r="A5" s="6" t="s">
        <v>61</v>
      </c>
      <c r="B5">
        <v>3</v>
      </c>
    </row>
    <row r="6" spans="1:2">
      <c r="A6" s="6" t="s">
        <v>62</v>
      </c>
      <c r="B6">
        <v>3</v>
      </c>
    </row>
    <row r="7" spans="1:2">
      <c r="A7" s="6" t="s">
        <v>63</v>
      </c>
      <c r="B7">
        <v>5</v>
      </c>
    </row>
    <row r="8" spans="1:2">
      <c r="A8" s="6" t="s">
        <v>64</v>
      </c>
      <c r="B8">
        <v>1</v>
      </c>
    </row>
    <row r="9" spans="1:2">
      <c r="A9" s="6" t="s">
        <v>65</v>
      </c>
      <c r="B9">
        <v>5</v>
      </c>
    </row>
    <row r="10" spans="1:2">
      <c r="A10" s="6" t="s">
        <v>72</v>
      </c>
      <c r="B10">
        <v>3</v>
      </c>
    </row>
    <row r="11" spans="1:2">
      <c r="A11" s="5" t="s">
        <v>40</v>
      </c>
      <c r="B11">
        <v>14</v>
      </c>
    </row>
    <row r="12" spans="1:2">
      <c r="A12" s="6" t="s">
        <v>44</v>
      </c>
      <c r="B12">
        <v>3</v>
      </c>
    </row>
    <row r="13" spans="1:2">
      <c r="A13" s="6" t="s">
        <v>45</v>
      </c>
      <c r="B13">
        <v>2</v>
      </c>
    </row>
    <row r="14" spans="1:2">
      <c r="A14" s="6" t="s">
        <v>46</v>
      </c>
      <c r="B14">
        <v>2</v>
      </c>
    </row>
    <row r="15" spans="1:2">
      <c r="A15" s="6" t="s">
        <v>48</v>
      </c>
      <c r="B15">
        <v>3</v>
      </c>
    </row>
    <row r="16" spans="1:2">
      <c r="A16" s="6" t="s">
        <v>47</v>
      </c>
      <c r="B16">
        <v>4</v>
      </c>
    </row>
    <row r="17" spans="1:2">
      <c r="A17" s="5" t="s">
        <v>67</v>
      </c>
      <c r="B17">
        <v>3</v>
      </c>
    </row>
    <row r="18" spans="1:2">
      <c r="A18" s="6" t="s">
        <v>68</v>
      </c>
      <c r="B18">
        <v>3</v>
      </c>
    </row>
    <row r="19" spans="1:2">
      <c r="A19" s="5" t="s">
        <v>54</v>
      </c>
      <c r="B19">
        <v>13</v>
      </c>
    </row>
    <row r="20" spans="1:2">
      <c r="A20" s="6" t="s">
        <v>56</v>
      </c>
      <c r="B20">
        <v>5</v>
      </c>
    </row>
    <row r="21" spans="1:2">
      <c r="A21" s="6" t="s">
        <v>57</v>
      </c>
      <c r="B21">
        <v>3</v>
      </c>
    </row>
    <row r="22" spans="1:2">
      <c r="A22" s="6" t="s">
        <v>73</v>
      </c>
      <c r="B22">
        <v>3</v>
      </c>
    </row>
    <row r="23" spans="1:2">
      <c r="A23" s="6" t="s">
        <v>55</v>
      </c>
      <c r="B23">
        <v>2</v>
      </c>
    </row>
    <row r="24" spans="1:2">
      <c r="A24" s="5" t="s">
        <v>74</v>
      </c>
      <c r="B24">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workbookViewId="0">
      <selection activeCell="N8" sqref="N8"/>
    </sheetView>
  </sheetViews>
  <sheetFormatPr baseColWidth="10" defaultColWidth="11.375" defaultRowHeight="14.25"/>
  <cols>
    <col min="3" max="3" width="70.25" customWidth="1"/>
  </cols>
  <sheetData>
    <row r="1" spans="1:12" ht="15">
      <c r="A1" s="181"/>
      <c r="B1" s="182"/>
      <c r="C1" s="182"/>
      <c r="D1" s="182"/>
      <c r="E1" s="182"/>
      <c r="F1" s="182"/>
      <c r="G1" s="182"/>
      <c r="H1" s="182"/>
      <c r="I1" s="182"/>
      <c r="J1" s="182"/>
      <c r="K1" s="182"/>
      <c r="L1" s="183"/>
    </row>
    <row r="2" spans="1:12" ht="15">
      <c r="A2" s="184"/>
      <c r="B2" s="185"/>
      <c r="C2" s="185"/>
      <c r="D2" s="185"/>
      <c r="E2" s="185"/>
      <c r="F2" s="185"/>
      <c r="G2" s="185"/>
      <c r="H2" s="185"/>
      <c r="I2" s="185"/>
      <c r="J2" s="185"/>
      <c r="K2" s="185"/>
      <c r="L2" s="186"/>
    </row>
    <row r="3" spans="1:12" ht="15">
      <c r="A3" s="184"/>
      <c r="B3" s="185"/>
      <c r="C3" s="185"/>
      <c r="D3" s="185"/>
      <c r="E3" s="185"/>
      <c r="F3" s="185"/>
      <c r="G3" s="185"/>
      <c r="H3" s="185"/>
      <c r="I3" s="185"/>
      <c r="J3" s="185"/>
      <c r="K3" s="185"/>
      <c r="L3" s="186"/>
    </row>
    <row r="4" spans="1:12" ht="15">
      <c r="A4" s="184"/>
      <c r="B4" s="185"/>
      <c r="C4" s="185"/>
      <c r="D4" s="185"/>
      <c r="E4" s="185"/>
      <c r="F4" s="185"/>
      <c r="G4" s="185"/>
      <c r="H4" s="185"/>
      <c r="I4" s="185"/>
      <c r="J4" s="185"/>
      <c r="K4" s="185"/>
      <c r="L4" s="186"/>
    </row>
    <row r="5" spans="1:12" ht="15">
      <c r="A5" s="184"/>
      <c r="B5" s="185"/>
      <c r="C5" s="185"/>
      <c r="D5" s="185"/>
      <c r="E5" s="185"/>
      <c r="F5" s="185"/>
      <c r="G5" s="185"/>
      <c r="H5" s="185"/>
      <c r="I5" s="185"/>
      <c r="J5" s="185"/>
      <c r="K5" s="185"/>
      <c r="L5" s="186"/>
    </row>
    <row r="6" spans="1:12" ht="15">
      <c r="A6" s="184"/>
      <c r="B6" s="185"/>
      <c r="C6" s="185"/>
      <c r="D6" s="185"/>
      <c r="E6" s="185"/>
      <c r="F6" s="185"/>
      <c r="G6" s="185"/>
      <c r="H6" s="185"/>
      <c r="I6" s="185"/>
      <c r="J6" s="185"/>
      <c r="K6" s="185"/>
      <c r="L6" s="186"/>
    </row>
    <row r="7" spans="1:12" ht="15">
      <c r="A7" s="184"/>
      <c r="B7" s="185"/>
      <c r="C7" s="185"/>
      <c r="D7" s="185"/>
      <c r="E7" s="185"/>
      <c r="F7" s="185"/>
      <c r="G7" s="185"/>
      <c r="H7" s="185"/>
      <c r="I7" s="185"/>
      <c r="J7" s="185"/>
      <c r="K7" s="185"/>
      <c r="L7" s="186"/>
    </row>
    <row r="8" spans="1:12" ht="15">
      <c r="A8" s="184"/>
      <c r="B8" s="185"/>
      <c r="C8" s="185"/>
      <c r="D8" s="185"/>
      <c r="E8" s="185"/>
      <c r="F8" s="185"/>
      <c r="G8" s="185"/>
      <c r="H8" s="185"/>
      <c r="I8" s="185"/>
      <c r="J8" s="185"/>
      <c r="K8" s="185"/>
      <c r="L8" s="186"/>
    </row>
    <row r="9" spans="1:12" ht="15">
      <c r="A9" s="184"/>
      <c r="B9" s="185"/>
      <c r="C9" s="185"/>
      <c r="D9" s="185"/>
      <c r="E9" s="185"/>
      <c r="F9" s="185"/>
      <c r="G9" s="185"/>
      <c r="H9" s="185"/>
      <c r="I9" s="185"/>
      <c r="J9" s="185"/>
      <c r="K9" s="185"/>
      <c r="L9" s="186"/>
    </row>
    <row r="10" spans="1:12" ht="26.25">
      <c r="A10" s="184"/>
      <c r="B10" s="185"/>
      <c r="C10" s="316" t="s">
        <v>27</v>
      </c>
      <c r="D10" s="316"/>
      <c r="E10" s="316"/>
      <c r="F10" s="316"/>
      <c r="G10" s="316"/>
      <c r="H10" s="316"/>
      <c r="I10" s="316"/>
      <c r="J10" s="316"/>
      <c r="K10" s="185"/>
      <c r="L10" s="186"/>
    </row>
    <row r="11" spans="1:12" ht="23.25">
      <c r="A11" s="187"/>
      <c r="B11" s="188"/>
      <c r="C11" s="317" t="s">
        <v>28</v>
      </c>
      <c r="D11" s="317"/>
      <c r="E11" s="317"/>
      <c r="F11" s="317"/>
      <c r="G11" s="317"/>
      <c r="H11" s="317"/>
      <c r="I11" s="317"/>
      <c r="J11" s="188"/>
      <c r="K11" s="188"/>
      <c r="L11" s="189"/>
    </row>
    <row r="12" spans="1:12" ht="23.25">
      <c r="A12" s="184"/>
      <c r="B12" s="185"/>
      <c r="C12" s="185"/>
      <c r="D12" s="190" t="s">
        <v>29</v>
      </c>
      <c r="E12" s="190"/>
      <c r="F12" s="190"/>
      <c r="G12" s="185"/>
      <c r="H12" s="185"/>
      <c r="I12" s="185"/>
      <c r="J12" s="185"/>
      <c r="K12" s="185"/>
      <c r="L12" s="186"/>
    </row>
    <row r="13" spans="1:12" ht="15">
      <c r="A13" s="184"/>
      <c r="B13" s="185"/>
      <c r="C13" s="185"/>
      <c r="D13" s="185"/>
      <c r="E13" s="185"/>
      <c r="F13" s="185"/>
      <c r="G13" s="185"/>
      <c r="H13" s="185"/>
      <c r="I13" s="185"/>
      <c r="J13" s="185"/>
      <c r="K13" s="185"/>
      <c r="L13" s="186"/>
    </row>
    <row r="14" spans="1:12" ht="15.75" thickBot="1">
      <c r="A14" s="184"/>
      <c r="B14" s="185"/>
      <c r="C14" s="185"/>
      <c r="D14" s="185"/>
      <c r="E14" s="185"/>
      <c r="F14" s="185"/>
      <c r="G14" s="185"/>
      <c r="H14" s="185"/>
      <c r="I14" s="185"/>
      <c r="J14" s="185"/>
      <c r="K14" s="185"/>
      <c r="L14" s="186"/>
    </row>
    <row r="15" spans="1:12" ht="36.75" thickBot="1">
      <c r="A15" s="184"/>
      <c r="B15" s="191" t="s">
        <v>30</v>
      </c>
      <c r="C15" s="318">
        <v>59</v>
      </c>
      <c r="D15" s="319"/>
      <c r="E15" s="319"/>
      <c r="F15" s="320"/>
      <c r="G15" s="321" t="s">
        <v>75</v>
      </c>
      <c r="H15" s="322"/>
      <c r="I15" s="322"/>
      <c r="J15" s="322"/>
      <c r="K15" s="322"/>
      <c r="L15" s="323"/>
    </row>
    <row r="16" spans="1:12" ht="15">
      <c r="A16" s="184"/>
      <c r="B16" s="185"/>
      <c r="C16" s="185"/>
      <c r="D16" s="185"/>
      <c r="E16" s="185"/>
      <c r="F16" s="185"/>
      <c r="G16" s="324"/>
      <c r="H16" s="326"/>
      <c r="I16" s="192"/>
      <c r="J16" s="193"/>
      <c r="K16" s="194"/>
      <c r="L16" s="195"/>
    </row>
    <row r="17" spans="1:12" ht="36">
      <c r="A17" s="196"/>
      <c r="B17" s="197"/>
      <c r="C17" s="197" t="s">
        <v>32</v>
      </c>
      <c r="D17" s="197"/>
      <c r="E17" s="197"/>
      <c r="F17" s="197"/>
      <c r="G17" s="325"/>
      <c r="H17" s="327"/>
      <c r="I17" s="192"/>
      <c r="J17" s="193"/>
      <c r="K17" s="194"/>
      <c r="L17" s="195"/>
    </row>
    <row r="18" spans="1:12" ht="45.75" thickBot="1">
      <c r="A18" s="198"/>
      <c r="B18" s="199"/>
      <c r="C18" s="199"/>
      <c r="D18" s="199"/>
      <c r="E18" s="199"/>
      <c r="F18" s="199"/>
      <c r="G18" s="200" t="s">
        <v>33</v>
      </c>
      <c r="H18" s="201" t="s">
        <v>34</v>
      </c>
      <c r="I18" s="201" t="s">
        <v>35</v>
      </c>
      <c r="J18" s="201" t="s">
        <v>36</v>
      </c>
      <c r="K18" s="201" t="s">
        <v>37</v>
      </c>
      <c r="L18" s="202" t="s">
        <v>38</v>
      </c>
    </row>
    <row r="19" spans="1:12" ht="27" thickBot="1">
      <c r="A19" s="198"/>
      <c r="B19" s="191" t="s">
        <v>39</v>
      </c>
      <c r="C19" s="299" t="s">
        <v>40</v>
      </c>
      <c r="D19" s="300"/>
      <c r="E19" s="199"/>
      <c r="F19" s="199"/>
      <c r="G19" s="185"/>
      <c r="H19" s="185"/>
      <c r="I19" s="185"/>
      <c r="J19" s="185"/>
      <c r="K19" s="185"/>
      <c r="L19" s="186"/>
    </row>
    <row r="20" spans="1:12" ht="15">
      <c r="A20" s="198"/>
      <c r="B20" s="199"/>
      <c r="C20" s="199"/>
      <c r="D20" s="199"/>
      <c r="E20" s="199"/>
      <c r="F20" s="199"/>
      <c r="G20" s="308"/>
      <c r="H20" s="308"/>
      <c r="I20" s="308"/>
      <c r="J20" s="308"/>
      <c r="K20" s="308"/>
      <c r="L20" s="309"/>
    </row>
    <row r="21" spans="1:12" ht="23.25">
      <c r="A21" s="198"/>
      <c r="B21" s="199"/>
      <c r="C21" s="203" t="s">
        <v>42</v>
      </c>
      <c r="D21" s="203" t="s">
        <v>43</v>
      </c>
      <c r="E21" s="199"/>
      <c r="F21" s="199"/>
      <c r="G21" s="308"/>
      <c r="H21" s="308"/>
      <c r="I21" s="308"/>
      <c r="J21" s="308"/>
      <c r="K21" s="308"/>
      <c r="L21" s="309"/>
    </row>
    <row r="22" spans="1:12" ht="21">
      <c r="A22" s="198"/>
      <c r="B22" s="199"/>
      <c r="C22" s="204" t="s">
        <v>44</v>
      </c>
      <c r="D22" s="205">
        <v>3</v>
      </c>
      <c r="E22" s="199"/>
      <c r="F22" s="199"/>
      <c r="G22" s="185"/>
      <c r="H22" s="185"/>
      <c r="I22" s="185"/>
      <c r="J22" s="185"/>
      <c r="K22" s="185"/>
      <c r="L22" s="186"/>
    </row>
    <row r="23" spans="1:12" ht="21">
      <c r="A23" s="198"/>
      <c r="B23" s="199"/>
      <c r="C23" s="204" t="s">
        <v>45</v>
      </c>
      <c r="D23" s="205">
        <v>2</v>
      </c>
      <c r="E23" s="199"/>
      <c r="F23" s="199"/>
      <c r="G23" s="185"/>
      <c r="H23" s="185"/>
      <c r="I23" s="185"/>
      <c r="J23" s="185"/>
      <c r="K23" s="185"/>
      <c r="L23" s="186"/>
    </row>
    <row r="24" spans="1:12" ht="21">
      <c r="A24" s="198"/>
      <c r="B24" s="199"/>
      <c r="C24" s="204" t="s">
        <v>46</v>
      </c>
      <c r="D24" s="205">
        <v>2</v>
      </c>
      <c r="E24" s="199"/>
      <c r="F24" s="199"/>
      <c r="G24" s="185"/>
      <c r="H24" s="185"/>
      <c r="I24" s="185"/>
      <c r="J24" s="185"/>
      <c r="K24" s="185"/>
      <c r="L24" s="186"/>
    </row>
    <row r="25" spans="1:12" ht="21">
      <c r="A25" s="198"/>
      <c r="B25" s="199"/>
      <c r="C25" s="204" t="s">
        <v>47</v>
      </c>
      <c r="D25" s="205">
        <v>4</v>
      </c>
      <c r="E25" s="199"/>
      <c r="F25" s="199"/>
      <c r="G25" s="185"/>
      <c r="H25" s="185"/>
      <c r="I25" s="185"/>
      <c r="J25" s="185"/>
      <c r="K25" s="185"/>
      <c r="L25" s="186"/>
    </row>
    <row r="26" spans="1:12" ht="21">
      <c r="A26" s="198"/>
      <c r="B26" s="199"/>
      <c r="C26" s="204" t="s">
        <v>48</v>
      </c>
      <c r="D26" s="205">
        <v>3</v>
      </c>
      <c r="E26" s="199"/>
      <c r="F26" s="199"/>
      <c r="G26" s="310"/>
      <c r="H26" s="310"/>
      <c r="I26" s="310"/>
      <c r="J26" s="310"/>
      <c r="K26" s="310"/>
      <c r="L26" s="311"/>
    </row>
    <row r="27" spans="1:12" ht="15.75" thickBot="1">
      <c r="A27" s="198"/>
      <c r="B27" s="199"/>
      <c r="C27" s="199"/>
      <c r="D27" s="199"/>
      <c r="E27" s="199"/>
      <c r="F27" s="199"/>
      <c r="G27" s="310"/>
      <c r="H27" s="310"/>
      <c r="I27" s="310"/>
      <c r="J27" s="310"/>
      <c r="K27" s="310"/>
      <c r="L27" s="311"/>
    </row>
    <row r="28" spans="1:12" ht="37.5" customHeight="1" thickBot="1">
      <c r="A28" s="198"/>
      <c r="B28" s="191" t="s">
        <v>50</v>
      </c>
      <c r="C28" s="301">
        <v>14</v>
      </c>
      <c r="D28" s="302"/>
      <c r="E28" s="199"/>
      <c r="F28" s="199"/>
      <c r="G28" s="206"/>
      <c r="H28" s="206"/>
      <c r="I28" s="206"/>
      <c r="J28" s="206"/>
      <c r="K28" s="206"/>
      <c r="L28" s="207"/>
    </row>
    <row r="29" spans="1:12" ht="15">
      <c r="A29" s="198"/>
      <c r="B29" s="199"/>
      <c r="C29" s="199"/>
      <c r="D29" s="199"/>
      <c r="E29" s="199"/>
      <c r="F29" s="199"/>
      <c r="G29" s="185"/>
      <c r="H29" s="185"/>
      <c r="I29" s="185"/>
      <c r="J29" s="185"/>
      <c r="K29" s="185"/>
      <c r="L29" s="186"/>
    </row>
    <row r="30" spans="1:12" ht="15">
      <c r="A30" s="198"/>
      <c r="B30" s="199"/>
      <c r="C30" s="199"/>
      <c r="D30" s="199"/>
      <c r="E30" s="199"/>
      <c r="F30" s="199"/>
      <c r="G30" s="185"/>
      <c r="H30" s="185"/>
      <c r="I30" s="185"/>
      <c r="J30" s="185"/>
      <c r="K30" s="185"/>
      <c r="L30" s="186"/>
    </row>
    <row r="31" spans="1:12" ht="36">
      <c r="A31" s="312" t="s">
        <v>52</v>
      </c>
      <c r="B31" s="313"/>
      <c r="C31" s="313"/>
      <c r="D31" s="313"/>
      <c r="E31" s="313"/>
      <c r="F31" s="313"/>
      <c r="G31" s="314" t="s">
        <v>53</v>
      </c>
      <c r="H31" s="314"/>
      <c r="I31" s="314"/>
      <c r="J31" s="314"/>
      <c r="K31" s="314"/>
      <c r="L31" s="315"/>
    </row>
    <row r="32" spans="1:12" ht="15">
      <c r="A32" s="208"/>
      <c r="B32" s="209"/>
      <c r="C32" s="209"/>
      <c r="D32" s="209"/>
      <c r="E32" s="209"/>
      <c r="F32" s="209"/>
      <c r="G32" s="314"/>
      <c r="H32" s="314"/>
      <c r="I32" s="314"/>
      <c r="J32" s="314"/>
      <c r="K32" s="314"/>
      <c r="L32" s="315"/>
    </row>
    <row r="33" spans="1:12" ht="15.75" thickBot="1">
      <c r="A33" s="208"/>
      <c r="B33" s="209"/>
      <c r="C33" s="209"/>
      <c r="D33" s="209"/>
      <c r="E33" s="209"/>
      <c r="F33" s="209"/>
      <c r="G33" s="185"/>
      <c r="H33" s="185"/>
      <c r="I33" s="185"/>
      <c r="J33" s="185"/>
      <c r="K33" s="185"/>
      <c r="L33" s="186"/>
    </row>
    <row r="34" spans="1:12" ht="27" thickBot="1">
      <c r="A34" s="208"/>
      <c r="B34" s="210" t="s">
        <v>39</v>
      </c>
      <c r="C34" s="307" t="s">
        <v>54</v>
      </c>
      <c r="D34" s="300"/>
      <c r="E34" s="209"/>
      <c r="F34" s="209"/>
      <c r="G34" s="185"/>
      <c r="H34" s="185"/>
      <c r="I34" s="185"/>
      <c r="J34" s="185"/>
      <c r="K34" s="185"/>
      <c r="L34" s="186"/>
    </row>
    <row r="35" spans="1:12" ht="15">
      <c r="A35" s="208"/>
      <c r="B35" s="209"/>
      <c r="C35" s="209"/>
      <c r="D35" s="209"/>
      <c r="E35" s="209"/>
      <c r="F35" s="209"/>
      <c r="G35" s="185"/>
      <c r="H35" s="185"/>
      <c r="I35" s="185"/>
      <c r="J35" s="185"/>
      <c r="K35" s="185"/>
      <c r="L35" s="186"/>
    </row>
    <row r="36" spans="1:12" ht="23.25">
      <c r="A36" s="208"/>
      <c r="B36" s="209"/>
      <c r="C36" s="203" t="s">
        <v>42</v>
      </c>
      <c r="D36" s="203" t="s">
        <v>43</v>
      </c>
      <c r="E36" s="209"/>
      <c r="F36" s="209"/>
      <c r="G36" s="185"/>
      <c r="H36" s="185"/>
      <c r="I36" s="185"/>
      <c r="J36" s="185"/>
      <c r="K36" s="185"/>
      <c r="L36" s="186"/>
    </row>
    <row r="37" spans="1:12" ht="21">
      <c r="A37" s="208"/>
      <c r="B37" s="209"/>
      <c r="C37" s="204" t="s">
        <v>55</v>
      </c>
      <c r="D37" s="205">
        <v>2</v>
      </c>
      <c r="E37" s="209"/>
      <c r="F37" s="209"/>
      <c r="G37" s="185"/>
      <c r="H37" s="185"/>
      <c r="I37" s="185"/>
      <c r="J37" s="185"/>
      <c r="K37" s="185"/>
      <c r="L37" s="186"/>
    </row>
    <row r="38" spans="1:12" ht="21">
      <c r="A38" s="208"/>
      <c r="B38" s="209"/>
      <c r="C38" s="204" t="s">
        <v>56</v>
      </c>
      <c r="D38" s="205">
        <v>5</v>
      </c>
      <c r="E38" s="209"/>
      <c r="F38" s="209"/>
      <c r="G38" s="185"/>
      <c r="H38" s="185"/>
      <c r="I38" s="185"/>
      <c r="J38" s="185"/>
      <c r="K38" s="185"/>
      <c r="L38" s="186"/>
    </row>
    <row r="39" spans="1:12" ht="21">
      <c r="A39" s="208"/>
      <c r="B39" s="209"/>
      <c r="C39" s="204" t="s">
        <v>57</v>
      </c>
      <c r="D39" s="205">
        <v>3</v>
      </c>
      <c r="E39" s="209"/>
      <c r="F39" s="209"/>
      <c r="G39" s="185"/>
      <c r="H39" s="185"/>
      <c r="I39" s="185"/>
      <c r="J39" s="185"/>
      <c r="K39" s="185"/>
      <c r="L39" s="186"/>
    </row>
    <row r="40" spans="1:12" ht="21">
      <c r="A40" s="208"/>
      <c r="B40" s="209"/>
      <c r="C40" s="204" t="s">
        <v>58</v>
      </c>
      <c r="D40" s="205">
        <v>6</v>
      </c>
      <c r="E40" s="209"/>
      <c r="F40" s="209"/>
      <c r="G40" s="185"/>
      <c r="H40" s="185"/>
      <c r="I40" s="185"/>
      <c r="J40" s="185"/>
      <c r="K40" s="185"/>
      <c r="L40" s="186"/>
    </row>
    <row r="41" spans="1:12" ht="15.75" thickBot="1">
      <c r="A41" s="208"/>
      <c r="B41" s="209"/>
      <c r="C41" s="209"/>
      <c r="D41" s="209"/>
      <c r="E41" s="209"/>
      <c r="F41" s="209"/>
      <c r="G41" s="185"/>
      <c r="H41" s="185"/>
      <c r="I41" s="185"/>
      <c r="J41" s="185"/>
      <c r="K41" s="185"/>
      <c r="L41" s="186"/>
    </row>
    <row r="42" spans="1:12" ht="29.25" thickBot="1">
      <c r="A42" s="208"/>
      <c r="B42" s="210" t="s">
        <v>50</v>
      </c>
      <c r="C42" s="301">
        <v>16</v>
      </c>
      <c r="D42" s="302"/>
      <c r="E42" s="209"/>
      <c r="F42" s="209"/>
      <c r="G42" s="185"/>
      <c r="H42" s="185"/>
      <c r="I42" s="185"/>
      <c r="J42" s="185"/>
      <c r="K42" s="185"/>
      <c r="L42" s="186"/>
    </row>
    <row r="43" spans="1:12" ht="15">
      <c r="A43" s="208"/>
      <c r="B43" s="209"/>
      <c r="C43" s="209"/>
      <c r="D43" s="209"/>
      <c r="E43" s="209"/>
      <c r="F43" s="209"/>
      <c r="G43" s="185"/>
      <c r="H43" s="185"/>
      <c r="I43" s="185"/>
      <c r="J43" s="185"/>
      <c r="K43" s="185"/>
      <c r="L43" s="186"/>
    </row>
    <row r="44" spans="1:12" ht="15">
      <c r="A44" s="208"/>
      <c r="B44" s="209"/>
      <c r="C44" s="209"/>
      <c r="D44" s="209"/>
      <c r="E44" s="209"/>
      <c r="F44" s="209"/>
      <c r="G44" s="185"/>
      <c r="H44" s="185"/>
      <c r="I44" s="185"/>
      <c r="J44" s="185"/>
      <c r="K44" s="185"/>
      <c r="L44" s="186"/>
    </row>
    <row r="45" spans="1:12" ht="15">
      <c r="A45" s="208"/>
      <c r="B45" s="209"/>
      <c r="C45" s="209"/>
      <c r="D45" s="209"/>
      <c r="E45" s="209"/>
      <c r="F45" s="209"/>
      <c r="G45" s="185"/>
      <c r="H45" s="185"/>
      <c r="I45" s="185"/>
      <c r="J45" s="185"/>
      <c r="K45" s="185"/>
      <c r="L45" s="186"/>
    </row>
    <row r="46" spans="1:12" ht="36">
      <c r="A46" s="303" t="s">
        <v>59</v>
      </c>
      <c r="B46" s="304"/>
      <c r="C46" s="304"/>
      <c r="D46" s="304"/>
      <c r="E46" s="304"/>
      <c r="F46" s="304"/>
      <c r="G46" s="185"/>
      <c r="H46" s="185"/>
      <c r="I46" s="185"/>
      <c r="J46" s="185"/>
      <c r="K46" s="185"/>
      <c r="L46" s="186"/>
    </row>
    <row r="47" spans="1:12" ht="36">
      <c r="A47" s="211"/>
      <c r="B47" s="212"/>
      <c r="C47" s="212"/>
      <c r="D47" s="212"/>
      <c r="E47" s="212"/>
      <c r="F47" s="212"/>
      <c r="G47" s="185"/>
      <c r="H47" s="185"/>
      <c r="I47" s="185"/>
      <c r="J47" s="185"/>
      <c r="K47" s="185"/>
      <c r="L47" s="186"/>
    </row>
    <row r="48" spans="1:12" ht="36">
      <c r="A48" s="211"/>
      <c r="B48" s="213" t="s">
        <v>39</v>
      </c>
      <c r="C48" s="297" t="s">
        <v>60</v>
      </c>
      <c r="D48" s="297"/>
      <c r="E48" s="212"/>
      <c r="F48" s="212"/>
      <c r="G48" s="185"/>
      <c r="H48" s="185"/>
      <c r="I48" s="185"/>
      <c r="J48" s="185"/>
      <c r="K48" s="185"/>
      <c r="L48" s="186"/>
    </row>
    <row r="49" spans="1:12" ht="15">
      <c r="A49" s="214"/>
      <c r="B49" s="215"/>
      <c r="C49" s="215"/>
      <c r="D49" s="215"/>
      <c r="E49" s="215"/>
      <c r="F49" s="215"/>
      <c r="G49" s="185"/>
      <c r="H49" s="185"/>
      <c r="I49" s="185"/>
      <c r="J49" s="185"/>
      <c r="K49" s="185"/>
      <c r="L49" s="186"/>
    </row>
    <row r="50" spans="1:12" ht="23.25">
      <c r="A50" s="214"/>
      <c r="B50" s="215"/>
      <c r="C50" s="203" t="s">
        <v>42</v>
      </c>
      <c r="D50" s="203" t="s">
        <v>43</v>
      </c>
      <c r="E50" s="215"/>
      <c r="F50" s="215"/>
      <c r="G50" s="185"/>
      <c r="H50" s="185"/>
      <c r="I50" s="185"/>
      <c r="J50" s="185"/>
      <c r="K50" s="185"/>
      <c r="L50" s="186"/>
    </row>
    <row r="51" spans="1:12" ht="21">
      <c r="A51" s="214"/>
      <c r="B51" s="215"/>
      <c r="C51" s="204" t="s">
        <v>61</v>
      </c>
      <c r="D51" s="205">
        <v>3</v>
      </c>
      <c r="E51" s="215"/>
      <c r="F51" s="215"/>
      <c r="G51" s="185"/>
      <c r="H51" s="185"/>
      <c r="I51" s="185"/>
      <c r="J51" s="185"/>
      <c r="K51" s="185"/>
      <c r="L51" s="186"/>
    </row>
    <row r="52" spans="1:12" ht="21">
      <c r="A52" s="214"/>
      <c r="B52" s="215"/>
      <c r="C52" s="204" t="s">
        <v>62</v>
      </c>
      <c r="D52" s="205">
        <v>3</v>
      </c>
      <c r="E52" s="215"/>
      <c r="F52" s="215"/>
      <c r="G52" s="185"/>
      <c r="H52" s="185"/>
      <c r="I52" s="185"/>
      <c r="J52" s="185"/>
      <c r="K52" s="185"/>
      <c r="L52" s="186"/>
    </row>
    <row r="53" spans="1:12" ht="21">
      <c r="A53" s="214"/>
      <c r="B53" s="215"/>
      <c r="C53" s="204" t="s">
        <v>63</v>
      </c>
      <c r="D53" s="205">
        <v>5</v>
      </c>
      <c r="E53" s="215"/>
      <c r="F53" s="215"/>
      <c r="G53" s="185"/>
      <c r="H53" s="185"/>
      <c r="I53" s="185"/>
      <c r="J53" s="185"/>
      <c r="K53" s="185"/>
      <c r="L53" s="186"/>
    </row>
    <row r="54" spans="1:12" ht="21">
      <c r="A54" s="214"/>
      <c r="B54" s="215"/>
      <c r="C54" s="204" t="s">
        <v>64</v>
      </c>
      <c r="D54" s="205">
        <v>1</v>
      </c>
      <c r="E54" s="215"/>
      <c r="F54" s="215"/>
      <c r="G54" s="185"/>
      <c r="H54" s="185"/>
      <c r="I54" s="185"/>
      <c r="J54" s="185"/>
      <c r="K54" s="185"/>
      <c r="L54" s="186"/>
    </row>
    <row r="55" spans="1:12" ht="21">
      <c r="A55" s="214"/>
      <c r="B55" s="215"/>
      <c r="C55" s="204" t="str">
        <f>[1]Hoja4!A10</f>
        <v>Gestión Juridica y Contractual</v>
      </c>
      <c r="D55" s="205">
        <v>3</v>
      </c>
      <c r="E55" s="215"/>
      <c r="F55" s="215"/>
      <c r="G55" s="185"/>
      <c r="H55" s="185"/>
      <c r="I55" s="185"/>
      <c r="J55" s="185"/>
      <c r="K55" s="185"/>
      <c r="L55" s="186"/>
    </row>
    <row r="56" spans="1:12" ht="21">
      <c r="A56" s="214"/>
      <c r="B56" s="215"/>
      <c r="C56" s="204" t="s">
        <v>65</v>
      </c>
      <c r="D56" s="205">
        <v>8</v>
      </c>
      <c r="E56" s="215"/>
      <c r="F56" s="215"/>
      <c r="G56" s="185"/>
      <c r="H56" s="185"/>
      <c r="I56" s="185"/>
      <c r="J56" s="185"/>
      <c r="K56" s="185"/>
      <c r="L56" s="186"/>
    </row>
    <row r="57" spans="1:12" ht="21">
      <c r="A57" s="214"/>
      <c r="B57" s="215"/>
      <c r="C57" s="204" t="s">
        <v>76</v>
      </c>
      <c r="D57" s="205">
        <v>3</v>
      </c>
      <c r="E57" s="215"/>
      <c r="F57" s="215"/>
      <c r="G57" s="185"/>
      <c r="H57" s="185"/>
      <c r="I57" s="185"/>
      <c r="J57" s="185"/>
      <c r="K57" s="185"/>
      <c r="L57" s="186"/>
    </row>
    <row r="58" spans="1:12" ht="15">
      <c r="A58" s="214"/>
      <c r="B58" s="215"/>
      <c r="C58" s="215"/>
      <c r="D58" s="215"/>
      <c r="E58" s="215"/>
      <c r="F58" s="215"/>
      <c r="G58" s="185"/>
      <c r="H58" s="185"/>
      <c r="I58" s="185"/>
      <c r="J58" s="185"/>
      <c r="K58" s="185"/>
      <c r="L58" s="186"/>
    </row>
    <row r="59" spans="1:12" ht="28.5">
      <c r="A59" s="214"/>
      <c r="B59" s="216" t="s">
        <v>50</v>
      </c>
      <c r="C59" s="298">
        <v>26</v>
      </c>
      <c r="D59" s="298"/>
      <c r="E59" s="215"/>
      <c r="F59" s="215"/>
      <c r="G59" s="185"/>
      <c r="H59" s="185"/>
      <c r="I59" s="185"/>
      <c r="J59" s="185"/>
      <c r="K59" s="185"/>
      <c r="L59" s="186"/>
    </row>
    <row r="60" spans="1:12" ht="15">
      <c r="A60" s="214"/>
      <c r="B60" s="215"/>
      <c r="C60" s="215"/>
      <c r="D60" s="215"/>
      <c r="E60" s="215"/>
      <c r="F60" s="215"/>
      <c r="G60" s="185"/>
      <c r="H60" s="185"/>
      <c r="I60" s="185"/>
      <c r="J60" s="185"/>
      <c r="K60" s="185"/>
      <c r="L60" s="186"/>
    </row>
    <row r="61" spans="1:12" ht="15">
      <c r="A61" s="214"/>
      <c r="B61" s="215"/>
      <c r="C61" s="215"/>
      <c r="D61" s="215"/>
      <c r="E61" s="215"/>
      <c r="F61" s="215"/>
      <c r="G61" s="185"/>
      <c r="H61" s="185"/>
      <c r="I61" s="185"/>
      <c r="J61" s="185"/>
      <c r="K61" s="185"/>
      <c r="L61" s="186"/>
    </row>
    <row r="62" spans="1:12" ht="15">
      <c r="A62" s="214"/>
      <c r="B62" s="215"/>
      <c r="C62" s="215"/>
      <c r="D62" s="215"/>
      <c r="E62" s="215"/>
      <c r="F62" s="215"/>
      <c r="G62" s="185"/>
      <c r="H62" s="185"/>
      <c r="I62" s="185"/>
      <c r="J62" s="185"/>
      <c r="K62" s="185"/>
      <c r="L62" s="186"/>
    </row>
    <row r="63" spans="1:12" ht="36">
      <c r="A63" s="305" t="s">
        <v>66</v>
      </c>
      <c r="B63" s="306"/>
      <c r="C63" s="306"/>
      <c r="D63" s="306"/>
      <c r="E63" s="306"/>
      <c r="F63" s="306"/>
      <c r="G63" s="185"/>
      <c r="H63" s="185"/>
      <c r="I63" s="185"/>
      <c r="J63" s="185"/>
      <c r="K63" s="185"/>
      <c r="L63" s="186"/>
    </row>
    <row r="64" spans="1:12" ht="36">
      <c r="A64" s="305"/>
      <c r="B64" s="306"/>
      <c r="C64" s="306"/>
      <c r="D64" s="306"/>
      <c r="E64" s="306"/>
      <c r="F64" s="306"/>
      <c r="G64" s="185"/>
      <c r="H64" s="185"/>
      <c r="I64" s="185"/>
      <c r="J64" s="185"/>
      <c r="K64" s="185"/>
      <c r="L64" s="186"/>
    </row>
    <row r="65" spans="1:12" ht="15">
      <c r="A65" s="217"/>
      <c r="B65" s="218"/>
      <c r="C65" s="218"/>
      <c r="D65" s="218"/>
      <c r="E65" s="218"/>
      <c r="F65" s="218"/>
      <c r="G65" s="185"/>
      <c r="H65" s="185"/>
      <c r="I65" s="185"/>
      <c r="J65" s="185"/>
      <c r="K65" s="185"/>
      <c r="L65" s="186"/>
    </row>
    <row r="66" spans="1:12" ht="26.25">
      <c r="A66" s="217"/>
      <c r="B66" s="219" t="s">
        <v>39</v>
      </c>
      <c r="C66" s="297" t="s">
        <v>67</v>
      </c>
      <c r="D66" s="297"/>
      <c r="E66" s="218"/>
      <c r="F66" s="218"/>
      <c r="G66" s="185"/>
      <c r="H66" s="185"/>
      <c r="I66" s="185"/>
      <c r="J66" s="185"/>
      <c r="K66" s="185"/>
      <c r="L66" s="186"/>
    </row>
    <row r="67" spans="1:12" ht="15">
      <c r="A67" s="217"/>
      <c r="B67" s="218"/>
      <c r="C67" s="218"/>
      <c r="D67" s="218"/>
      <c r="E67" s="218"/>
      <c r="F67" s="218"/>
      <c r="G67" s="185"/>
      <c r="H67" s="185"/>
      <c r="I67" s="185"/>
      <c r="J67" s="185"/>
      <c r="K67" s="185"/>
      <c r="L67" s="186"/>
    </row>
    <row r="68" spans="1:12" ht="23.25">
      <c r="A68" s="217"/>
      <c r="B68" s="218"/>
      <c r="C68" s="203" t="s">
        <v>42</v>
      </c>
      <c r="D68" s="203" t="s">
        <v>43</v>
      </c>
      <c r="E68" s="218"/>
      <c r="F68" s="218"/>
      <c r="G68" s="185"/>
      <c r="H68" s="185"/>
      <c r="I68" s="185"/>
      <c r="J68" s="185"/>
      <c r="K68" s="185"/>
      <c r="L68" s="186"/>
    </row>
    <row r="69" spans="1:12" ht="21">
      <c r="A69" s="217"/>
      <c r="B69" s="218"/>
      <c r="C69" s="204" t="s">
        <v>68</v>
      </c>
      <c r="D69" s="205">
        <v>3</v>
      </c>
      <c r="E69" s="218"/>
      <c r="F69" s="218"/>
      <c r="G69" s="185"/>
      <c r="H69" s="185"/>
      <c r="I69" s="185"/>
      <c r="J69" s="185"/>
      <c r="K69" s="185"/>
      <c r="L69" s="186"/>
    </row>
    <row r="70" spans="1:12" ht="15">
      <c r="A70" s="217"/>
      <c r="B70" s="218"/>
      <c r="C70" s="218"/>
      <c r="D70" s="218"/>
      <c r="E70" s="218"/>
      <c r="F70" s="218"/>
      <c r="G70" s="185"/>
      <c r="H70" s="185"/>
      <c r="I70" s="185"/>
      <c r="J70" s="185"/>
      <c r="K70" s="185"/>
      <c r="L70" s="186"/>
    </row>
    <row r="71" spans="1:12" ht="28.5">
      <c r="A71" s="217"/>
      <c r="B71" s="220" t="s">
        <v>50</v>
      </c>
      <c r="C71" s="298">
        <v>3</v>
      </c>
      <c r="D71" s="298"/>
      <c r="E71" s="218"/>
      <c r="F71" s="218"/>
      <c r="G71" s="185"/>
      <c r="H71" s="185"/>
      <c r="I71" s="185"/>
      <c r="J71" s="185"/>
      <c r="K71" s="185"/>
      <c r="L71" s="186"/>
    </row>
    <row r="72" spans="1:12" ht="15.75" thickBot="1">
      <c r="A72" s="221"/>
      <c r="B72" s="222"/>
      <c r="C72" s="222"/>
      <c r="D72" s="222"/>
      <c r="E72" s="222"/>
      <c r="F72" s="222"/>
      <c r="G72" s="223"/>
      <c r="H72" s="223"/>
      <c r="I72" s="223"/>
      <c r="J72" s="223"/>
      <c r="K72" s="223"/>
      <c r="L72" s="224"/>
    </row>
  </sheetData>
  <mergeCells count="21">
    <mergeCell ref="C10:J10"/>
    <mergeCell ref="C11:I11"/>
    <mergeCell ref="C15:F15"/>
    <mergeCell ref="G15:L15"/>
    <mergeCell ref="G16:G17"/>
    <mergeCell ref="H16:H17"/>
    <mergeCell ref="G20:L21"/>
    <mergeCell ref="G26:L27"/>
    <mergeCell ref="C28:D28"/>
    <mergeCell ref="A31:F31"/>
    <mergeCell ref="G31:L32"/>
    <mergeCell ref="C66:D66"/>
    <mergeCell ref="C71:D71"/>
    <mergeCell ref="C19:D19"/>
    <mergeCell ref="C42:D42"/>
    <mergeCell ref="A46:F46"/>
    <mergeCell ref="C48:D48"/>
    <mergeCell ref="C59:D59"/>
    <mergeCell ref="A63:F63"/>
    <mergeCell ref="A64:F64"/>
    <mergeCell ref="C34:D34"/>
  </mergeCells>
  <conditionalFormatting sqref="G16">
    <cfRule type="containsBlanks" dxfId="71" priority="1">
      <formula>LEN(TRIM(G16))=0</formula>
    </cfRule>
    <cfRule type="cellIs" dxfId="70" priority="2" operator="between">
      <formula>102</formula>
      <formula>500</formula>
    </cfRule>
    <cfRule type="cellIs" dxfId="69" priority="3" operator="between">
      <formula>90%</formula>
      <formula>100%</formula>
    </cfRule>
    <cfRule type="cellIs" dxfId="68" priority="4" operator="between">
      <formula>70%</formula>
      <formula>90%</formula>
    </cfRule>
    <cfRule type="cellIs" dxfId="67" priority="5" operator="between">
      <formula>25%</formula>
      <formula>50%</formula>
    </cfRule>
    <cfRule type="cellIs" dxfId="66" priority="6" operator="between">
      <formula>0%</formula>
      <formula>24%</formula>
    </cfRule>
  </conditionalFormatting>
  <pageMargins left="0.7" right="0.7" top="0.75" bottom="0.75" header="0.3" footer="0.3"/>
  <drawing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J65"/>
  <sheetViews>
    <sheetView topLeftCell="B1" zoomScale="85" zoomScaleNormal="85" workbookViewId="0">
      <selection activeCell="N66" sqref="N66"/>
    </sheetView>
  </sheetViews>
  <sheetFormatPr baseColWidth="10" defaultColWidth="15.75" defaultRowHeight="14.25"/>
  <cols>
    <col min="1" max="1" width="0" style="84" hidden="1" customWidth="1"/>
    <col min="2" max="2" width="15.75" style="84"/>
    <col min="3" max="3" width="15.75" style="84" customWidth="1"/>
    <col min="4" max="4" width="43.25" style="84" customWidth="1"/>
    <col min="5" max="5" width="45.625" style="84" customWidth="1"/>
    <col min="6" max="6" width="46.75" style="167" customWidth="1"/>
    <col min="7" max="7" width="29.625" style="84" customWidth="1"/>
    <col min="8" max="8" width="15.75" style="95" customWidth="1"/>
    <col min="9" max="9" width="21.625" style="95" customWidth="1"/>
    <col min="10" max="10" width="15.75" style="95" customWidth="1"/>
    <col min="11" max="11" width="71.875" style="167" customWidth="1"/>
    <col min="12" max="12" width="17.75" style="84" customWidth="1"/>
    <col min="13" max="13" width="26.375" style="84" customWidth="1"/>
    <col min="14" max="28" width="15.75" style="84"/>
    <col min="29" max="140" width="15.75" style="88"/>
    <col min="141" max="16384" width="15.75" style="84"/>
  </cols>
  <sheetData>
    <row r="1" spans="1:140" ht="14.25" customHeight="1">
      <c r="B1" s="85"/>
      <c r="C1" s="85"/>
      <c r="D1" s="85"/>
      <c r="E1" s="85"/>
      <c r="F1" s="86"/>
      <c r="G1" s="85"/>
      <c r="H1" s="87"/>
      <c r="I1" s="87"/>
      <c r="J1" s="87"/>
      <c r="K1" s="86"/>
      <c r="L1" s="85"/>
      <c r="M1" s="85"/>
      <c r="N1" s="328" t="s">
        <v>77</v>
      </c>
      <c r="O1" s="329"/>
      <c r="P1" s="329"/>
      <c r="Q1" s="329"/>
      <c r="R1" s="329"/>
      <c r="S1" s="329"/>
      <c r="T1" s="329"/>
      <c r="U1" s="329"/>
      <c r="V1" s="329"/>
      <c r="W1" s="329"/>
      <c r="X1" s="329"/>
      <c r="Y1" s="330"/>
    </row>
    <row r="2" spans="1:140">
      <c r="B2" s="85"/>
      <c r="C2" s="85"/>
      <c r="D2" s="85"/>
      <c r="E2" s="89"/>
      <c r="F2" s="89"/>
      <c r="G2" s="89"/>
      <c r="H2" s="89"/>
      <c r="I2" s="89"/>
      <c r="J2" s="89"/>
      <c r="K2" s="89"/>
      <c r="L2" s="89"/>
      <c r="M2" s="89"/>
      <c r="N2" s="331"/>
      <c r="O2" s="332"/>
      <c r="P2" s="332"/>
      <c r="Q2" s="332"/>
      <c r="R2" s="332"/>
      <c r="S2" s="332"/>
      <c r="T2" s="332"/>
      <c r="U2" s="332"/>
      <c r="V2" s="332"/>
      <c r="W2" s="332"/>
      <c r="X2" s="332"/>
      <c r="Y2" s="333"/>
    </row>
    <row r="3" spans="1:140" ht="67.5" customHeight="1" thickBot="1">
      <c r="B3" s="85"/>
      <c r="C3" s="85"/>
      <c r="D3" s="85"/>
      <c r="E3" s="85"/>
      <c r="F3" s="86"/>
      <c r="G3" s="85"/>
      <c r="H3" s="87"/>
      <c r="I3" s="87"/>
      <c r="J3" s="87"/>
      <c r="K3" s="86"/>
      <c r="L3" s="85"/>
      <c r="M3" s="85"/>
      <c r="N3" s="331"/>
      <c r="O3" s="332"/>
      <c r="P3" s="332"/>
      <c r="Q3" s="332"/>
      <c r="R3" s="332"/>
      <c r="S3" s="332"/>
      <c r="T3" s="332"/>
      <c r="U3" s="332"/>
      <c r="V3" s="332"/>
      <c r="W3" s="332"/>
      <c r="X3" s="332"/>
      <c r="Y3" s="333"/>
    </row>
    <row r="4" spans="1:140" s="95" customFormat="1" ht="63.75" customHeight="1" thickBot="1">
      <c r="A4" s="90" t="s">
        <v>78</v>
      </c>
      <c r="B4" s="91" t="s">
        <v>79</v>
      </c>
      <c r="C4" s="92" t="s">
        <v>80</v>
      </c>
      <c r="D4" s="92" t="s">
        <v>81</v>
      </c>
      <c r="E4" s="92" t="s">
        <v>82</v>
      </c>
      <c r="F4" s="93" t="s">
        <v>83</v>
      </c>
      <c r="G4" s="92" t="s">
        <v>84</v>
      </c>
      <c r="H4" s="92" t="s">
        <v>85</v>
      </c>
      <c r="I4" s="92" t="s">
        <v>86</v>
      </c>
      <c r="J4" s="92" t="s">
        <v>87</v>
      </c>
      <c r="K4" s="93" t="s">
        <v>88</v>
      </c>
      <c r="L4" s="92" t="s">
        <v>89</v>
      </c>
      <c r="M4" s="94" t="s">
        <v>90</v>
      </c>
      <c r="N4" s="245" t="s">
        <v>91</v>
      </c>
      <c r="O4" s="246" t="s">
        <v>92</v>
      </c>
      <c r="P4" s="246" t="s">
        <v>93</v>
      </c>
      <c r="Q4" s="246" t="s">
        <v>94</v>
      </c>
      <c r="R4" s="246" t="s">
        <v>95</v>
      </c>
      <c r="S4" s="246" t="s">
        <v>96</v>
      </c>
      <c r="T4" s="246" t="s">
        <v>97</v>
      </c>
      <c r="U4" s="246" t="s">
        <v>98</v>
      </c>
      <c r="V4" s="246" t="s">
        <v>99</v>
      </c>
      <c r="W4" s="246" t="s">
        <v>100</v>
      </c>
      <c r="X4" s="246" t="s">
        <v>101</v>
      </c>
      <c r="Y4" s="247" t="s">
        <v>102</v>
      </c>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row>
    <row r="5" spans="1:140" ht="24" customHeight="1">
      <c r="A5" s="97" t="s">
        <v>103</v>
      </c>
      <c r="B5" s="98" t="s">
        <v>42</v>
      </c>
      <c r="C5" s="99" t="s">
        <v>40</v>
      </c>
      <c r="D5" s="100" t="s">
        <v>45</v>
      </c>
      <c r="E5" s="100" t="s">
        <v>104</v>
      </c>
      <c r="F5" s="101" t="s">
        <v>105</v>
      </c>
      <c r="G5" s="100" t="s">
        <v>106</v>
      </c>
      <c r="H5" s="102" t="s">
        <v>107</v>
      </c>
      <c r="I5" s="102" t="s">
        <v>108</v>
      </c>
      <c r="J5" s="103">
        <v>1</v>
      </c>
      <c r="K5" s="101" t="s">
        <v>109</v>
      </c>
      <c r="L5" s="100" t="s">
        <v>110</v>
      </c>
      <c r="M5" s="242" t="s">
        <v>111</v>
      </c>
      <c r="N5" s="249"/>
      <c r="O5" s="250"/>
      <c r="P5" s="251">
        <v>1</v>
      </c>
      <c r="Q5" s="250"/>
      <c r="R5" s="250"/>
      <c r="S5" s="251">
        <v>1</v>
      </c>
      <c r="T5" s="250"/>
      <c r="U5" s="250"/>
      <c r="V5" s="251">
        <v>1</v>
      </c>
      <c r="W5" s="250"/>
      <c r="X5" s="250"/>
      <c r="Y5" s="252">
        <v>1</v>
      </c>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row>
    <row r="6" spans="1:140" ht="24" customHeight="1">
      <c r="A6" s="97" t="s">
        <v>112</v>
      </c>
      <c r="B6" s="104" t="s">
        <v>42</v>
      </c>
      <c r="C6" s="105" t="s">
        <v>40</v>
      </c>
      <c r="D6" s="106" t="s">
        <v>45</v>
      </c>
      <c r="E6" s="106" t="s">
        <v>113</v>
      </c>
      <c r="F6" s="107" t="s">
        <v>114</v>
      </c>
      <c r="G6" s="106" t="s">
        <v>115</v>
      </c>
      <c r="H6" s="108" t="s">
        <v>107</v>
      </c>
      <c r="I6" s="108" t="s">
        <v>108</v>
      </c>
      <c r="J6" s="109">
        <v>1</v>
      </c>
      <c r="K6" s="107" t="s">
        <v>116</v>
      </c>
      <c r="L6" s="106" t="s">
        <v>110</v>
      </c>
      <c r="M6" s="97" t="s">
        <v>111</v>
      </c>
      <c r="N6" s="253"/>
      <c r="O6" s="248"/>
      <c r="P6" s="226">
        <v>1</v>
      </c>
      <c r="Q6" s="248"/>
      <c r="R6" s="248"/>
      <c r="S6" s="226">
        <v>1</v>
      </c>
      <c r="T6" s="248"/>
      <c r="U6" s="248"/>
      <c r="V6" s="226">
        <v>1</v>
      </c>
      <c r="W6" s="248"/>
      <c r="X6" s="248"/>
      <c r="Y6" s="227">
        <v>1</v>
      </c>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row>
    <row r="7" spans="1:140" ht="24" customHeight="1">
      <c r="A7" s="97" t="s">
        <v>117</v>
      </c>
      <c r="B7" s="104" t="s">
        <v>42</v>
      </c>
      <c r="C7" s="105" t="s">
        <v>40</v>
      </c>
      <c r="D7" s="106" t="s">
        <v>48</v>
      </c>
      <c r="E7" s="106" t="s">
        <v>118</v>
      </c>
      <c r="F7" s="107" t="s">
        <v>119</v>
      </c>
      <c r="G7" s="106" t="s">
        <v>120</v>
      </c>
      <c r="H7" s="108" t="s">
        <v>107</v>
      </c>
      <c r="I7" s="108" t="s">
        <v>108</v>
      </c>
      <c r="J7" s="109">
        <v>1</v>
      </c>
      <c r="K7" s="107" t="s">
        <v>121</v>
      </c>
      <c r="L7" s="106" t="s">
        <v>122</v>
      </c>
      <c r="M7" s="97" t="s">
        <v>111</v>
      </c>
      <c r="N7" s="253"/>
      <c r="O7" s="248"/>
      <c r="P7" s="175">
        <v>0.25</v>
      </c>
      <c r="Q7" s="248"/>
      <c r="R7" s="248"/>
      <c r="S7" s="175">
        <v>0.5</v>
      </c>
      <c r="T7" s="248"/>
      <c r="U7" s="248"/>
      <c r="V7" s="178">
        <v>0.75</v>
      </c>
      <c r="W7" s="248"/>
      <c r="X7" s="248"/>
      <c r="Y7" s="227">
        <v>1</v>
      </c>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row>
    <row r="8" spans="1:140" ht="24" customHeight="1">
      <c r="A8" s="97" t="s">
        <v>123</v>
      </c>
      <c r="B8" s="104" t="s">
        <v>42</v>
      </c>
      <c r="C8" s="105" t="s">
        <v>40</v>
      </c>
      <c r="D8" s="106" t="s">
        <v>48</v>
      </c>
      <c r="E8" s="106" t="s">
        <v>124</v>
      </c>
      <c r="F8" s="107" t="s">
        <v>125</v>
      </c>
      <c r="G8" s="106" t="s">
        <v>126</v>
      </c>
      <c r="H8" s="108" t="s">
        <v>107</v>
      </c>
      <c r="I8" s="108" t="s">
        <v>127</v>
      </c>
      <c r="J8" s="109">
        <v>1</v>
      </c>
      <c r="K8" s="107" t="s">
        <v>128</v>
      </c>
      <c r="L8" s="106" t="s">
        <v>110</v>
      </c>
      <c r="M8" s="97" t="s">
        <v>111</v>
      </c>
      <c r="N8" s="253"/>
      <c r="O8" s="248"/>
      <c r="P8" s="248"/>
      <c r="Q8" s="226">
        <v>0.96</v>
      </c>
      <c r="R8" s="248"/>
      <c r="S8" s="248"/>
      <c r="T8" s="248"/>
      <c r="U8" s="226">
        <v>0.96</v>
      </c>
      <c r="V8" s="248"/>
      <c r="W8" s="248"/>
      <c r="X8" s="248"/>
      <c r="Y8" s="177">
        <v>0.82599999999999996</v>
      </c>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row>
    <row r="9" spans="1:140" ht="24" customHeight="1">
      <c r="A9" s="97" t="s">
        <v>129</v>
      </c>
      <c r="B9" s="104" t="s">
        <v>42</v>
      </c>
      <c r="C9" s="105" t="s">
        <v>40</v>
      </c>
      <c r="D9" s="106" t="s">
        <v>48</v>
      </c>
      <c r="E9" s="106" t="s">
        <v>130</v>
      </c>
      <c r="F9" s="107" t="s">
        <v>131</v>
      </c>
      <c r="G9" s="106" t="s">
        <v>132</v>
      </c>
      <c r="H9" s="108" t="s">
        <v>107</v>
      </c>
      <c r="I9" s="108" t="s">
        <v>127</v>
      </c>
      <c r="J9" s="109">
        <v>1</v>
      </c>
      <c r="K9" s="107" t="s">
        <v>133</v>
      </c>
      <c r="L9" s="106" t="s">
        <v>110</v>
      </c>
      <c r="M9" s="97" t="s">
        <v>111</v>
      </c>
      <c r="N9" s="253"/>
      <c r="O9" s="248"/>
      <c r="P9" s="248"/>
      <c r="Q9" s="226">
        <v>0.95</v>
      </c>
      <c r="R9" s="248"/>
      <c r="S9" s="248"/>
      <c r="T9" s="248"/>
      <c r="U9" s="226">
        <v>0.96</v>
      </c>
      <c r="V9" s="248"/>
      <c r="W9" s="248"/>
      <c r="X9" s="248"/>
      <c r="Y9" s="177">
        <v>0.86</v>
      </c>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row>
    <row r="10" spans="1:140" ht="24" customHeight="1">
      <c r="A10" s="97" t="s">
        <v>134</v>
      </c>
      <c r="B10" s="104" t="s">
        <v>42</v>
      </c>
      <c r="C10" s="105" t="s">
        <v>40</v>
      </c>
      <c r="D10" s="110" t="s">
        <v>46</v>
      </c>
      <c r="E10" s="106" t="s">
        <v>135</v>
      </c>
      <c r="F10" s="107" t="s">
        <v>136</v>
      </c>
      <c r="G10" s="106" t="s">
        <v>137</v>
      </c>
      <c r="H10" s="108" t="s">
        <v>107</v>
      </c>
      <c r="I10" s="108" t="s">
        <v>138</v>
      </c>
      <c r="J10" s="109">
        <v>1</v>
      </c>
      <c r="K10" s="107" t="s">
        <v>139</v>
      </c>
      <c r="L10" s="106" t="s">
        <v>110</v>
      </c>
      <c r="M10" s="97" t="s">
        <v>111</v>
      </c>
      <c r="N10" s="228">
        <v>1</v>
      </c>
      <c r="O10" s="226">
        <v>1</v>
      </c>
      <c r="P10" s="226">
        <v>1</v>
      </c>
      <c r="Q10" s="226">
        <v>1</v>
      </c>
      <c r="R10" s="226">
        <v>1</v>
      </c>
      <c r="S10" s="226">
        <v>1</v>
      </c>
      <c r="T10" s="226">
        <v>1</v>
      </c>
      <c r="U10" s="226">
        <v>1</v>
      </c>
      <c r="V10" s="226">
        <v>1</v>
      </c>
      <c r="W10" s="226">
        <v>1</v>
      </c>
      <c r="X10" s="226">
        <v>1</v>
      </c>
      <c r="Y10" s="258">
        <v>0</v>
      </c>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row>
    <row r="11" spans="1:140" ht="24" customHeight="1">
      <c r="A11" s="97" t="s">
        <v>140</v>
      </c>
      <c r="B11" s="104" t="s">
        <v>42</v>
      </c>
      <c r="C11" s="105" t="s">
        <v>40</v>
      </c>
      <c r="D11" s="110" t="s">
        <v>46</v>
      </c>
      <c r="E11" s="106" t="s">
        <v>141</v>
      </c>
      <c r="F11" s="107" t="s">
        <v>142</v>
      </c>
      <c r="G11" s="106" t="s">
        <v>143</v>
      </c>
      <c r="H11" s="108" t="s">
        <v>107</v>
      </c>
      <c r="I11" s="108" t="s">
        <v>144</v>
      </c>
      <c r="J11" s="109">
        <v>1</v>
      </c>
      <c r="K11" s="107" t="s">
        <v>145</v>
      </c>
      <c r="L11" s="106" t="s">
        <v>110</v>
      </c>
      <c r="M11" s="97" t="s">
        <v>111</v>
      </c>
      <c r="N11" s="253"/>
      <c r="O11" s="248"/>
      <c r="P11" s="178">
        <v>0.9</v>
      </c>
      <c r="Q11" s="248"/>
      <c r="R11" s="248"/>
      <c r="S11" s="226">
        <v>0.95</v>
      </c>
      <c r="T11" s="248"/>
      <c r="U11" s="248"/>
      <c r="V11" s="226">
        <v>1</v>
      </c>
      <c r="W11" s="248"/>
      <c r="X11" s="248"/>
      <c r="Y11" s="227">
        <v>1</v>
      </c>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row>
    <row r="12" spans="1:140" ht="24" customHeight="1">
      <c r="A12" s="97" t="s">
        <v>146</v>
      </c>
      <c r="B12" s="104" t="s">
        <v>42</v>
      </c>
      <c r="C12" s="105" t="s">
        <v>40</v>
      </c>
      <c r="D12" s="106" t="s">
        <v>47</v>
      </c>
      <c r="E12" s="106" t="s">
        <v>147</v>
      </c>
      <c r="F12" s="111" t="s">
        <v>148</v>
      </c>
      <c r="G12" s="111" t="s">
        <v>149</v>
      </c>
      <c r="H12" s="108" t="s">
        <v>107</v>
      </c>
      <c r="I12" s="108" t="s">
        <v>150</v>
      </c>
      <c r="J12" s="109">
        <v>1</v>
      </c>
      <c r="K12" s="111" t="s">
        <v>151</v>
      </c>
      <c r="L12" s="106" t="s">
        <v>110</v>
      </c>
      <c r="M12" s="97" t="s">
        <v>111</v>
      </c>
      <c r="N12" s="253"/>
      <c r="O12" s="248"/>
      <c r="P12" s="175">
        <v>0.7</v>
      </c>
      <c r="Q12" s="248"/>
      <c r="R12" s="248"/>
      <c r="S12" s="226">
        <v>0.97</v>
      </c>
      <c r="T12" s="248"/>
      <c r="U12" s="248"/>
      <c r="V12" s="226">
        <v>0.99</v>
      </c>
      <c r="W12" s="248"/>
      <c r="X12" s="226">
        <v>0.98</v>
      </c>
      <c r="Y12" s="254"/>
    </row>
    <row r="13" spans="1:140" ht="24" customHeight="1">
      <c r="A13" s="97" t="s">
        <v>152</v>
      </c>
      <c r="B13" s="104" t="s">
        <v>42</v>
      </c>
      <c r="C13" s="105" t="s">
        <v>40</v>
      </c>
      <c r="D13" s="106" t="s">
        <v>47</v>
      </c>
      <c r="E13" s="106" t="s">
        <v>153</v>
      </c>
      <c r="F13" s="112" t="s">
        <v>154</v>
      </c>
      <c r="G13" s="112" t="s">
        <v>155</v>
      </c>
      <c r="H13" s="108" t="s">
        <v>107</v>
      </c>
      <c r="I13" s="108" t="s">
        <v>150</v>
      </c>
      <c r="J13" s="109">
        <v>1</v>
      </c>
      <c r="K13" s="112" t="s">
        <v>156</v>
      </c>
      <c r="L13" s="106" t="s">
        <v>110</v>
      </c>
      <c r="M13" s="97" t="s">
        <v>111</v>
      </c>
      <c r="N13" s="253"/>
      <c r="O13" s="248"/>
      <c r="P13" s="175">
        <v>0.33</v>
      </c>
      <c r="Q13" s="248"/>
      <c r="R13" s="248"/>
      <c r="S13" s="175">
        <v>0.33</v>
      </c>
      <c r="T13" s="248"/>
      <c r="U13" s="248"/>
      <c r="V13" s="178">
        <v>0.85</v>
      </c>
      <c r="W13" s="248"/>
      <c r="X13" s="178">
        <v>0.85</v>
      </c>
      <c r="Y13" s="254"/>
    </row>
    <row r="14" spans="1:140" ht="24" customHeight="1">
      <c r="A14" s="97" t="s">
        <v>157</v>
      </c>
      <c r="B14" s="104" t="s">
        <v>42</v>
      </c>
      <c r="C14" s="105" t="s">
        <v>40</v>
      </c>
      <c r="D14" s="106" t="s">
        <v>47</v>
      </c>
      <c r="E14" s="106" t="s">
        <v>158</v>
      </c>
      <c r="F14" s="112" t="s">
        <v>159</v>
      </c>
      <c r="G14" s="112" t="s">
        <v>160</v>
      </c>
      <c r="H14" s="108" t="s">
        <v>107</v>
      </c>
      <c r="I14" s="108" t="s">
        <v>108</v>
      </c>
      <c r="J14" s="113">
        <v>99</v>
      </c>
      <c r="K14" s="112" t="s">
        <v>161</v>
      </c>
      <c r="L14" s="106" t="s">
        <v>110</v>
      </c>
      <c r="M14" s="97" t="s">
        <v>111</v>
      </c>
      <c r="N14" s="253"/>
      <c r="O14" s="248"/>
      <c r="P14" s="226">
        <v>0.97</v>
      </c>
      <c r="Q14" s="248"/>
      <c r="R14" s="248"/>
      <c r="S14" s="226">
        <v>0.98</v>
      </c>
      <c r="T14" s="248"/>
      <c r="U14" s="248"/>
      <c r="V14" s="226">
        <v>0.98</v>
      </c>
      <c r="W14" s="248"/>
      <c r="X14" s="226">
        <v>0.98</v>
      </c>
      <c r="Y14" s="254"/>
    </row>
    <row r="15" spans="1:140" ht="24" customHeight="1">
      <c r="A15" s="132" t="s">
        <v>162</v>
      </c>
      <c r="B15" s="114" t="s">
        <v>42</v>
      </c>
      <c r="C15" s="115" t="s">
        <v>40</v>
      </c>
      <c r="D15" s="110" t="s">
        <v>47</v>
      </c>
      <c r="E15" s="110" t="s">
        <v>163</v>
      </c>
      <c r="F15" s="116" t="s">
        <v>164</v>
      </c>
      <c r="G15" s="116" t="s">
        <v>165</v>
      </c>
      <c r="H15" s="117" t="s">
        <v>107</v>
      </c>
      <c r="I15" s="117" t="s">
        <v>108</v>
      </c>
      <c r="J15" s="118">
        <v>1</v>
      </c>
      <c r="K15" s="116" t="s">
        <v>166</v>
      </c>
      <c r="L15" s="106" t="s">
        <v>110</v>
      </c>
      <c r="M15" s="97" t="s">
        <v>167</v>
      </c>
      <c r="N15" s="253"/>
      <c r="O15" s="248"/>
      <c r="P15" s="176">
        <v>0</v>
      </c>
      <c r="Q15" s="248"/>
      <c r="R15" s="248"/>
      <c r="S15" s="176">
        <v>0.24</v>
      </c>
      <c r="T15" s="248"/>
      <c r="U15" s="248"/>
      <c r="V15" s="178">
        <v>0.8</v>
      </c>
      <c r="W15" s="248"/>
      <c r="X15" s="178">
        <v>0.9</v>
      </c>
      <c r="Y15" s="254"/>
    </row>
    <row r="16" spans="1:140" s="236" customFormat="1" ht="24" customHeight="1">
      <c r="A16" s="229" t="s">
        <v>168</v>
      </c>
      <c r="B16" s="230" t="s">
        <v>42</v>
      </c>
      <c r="C16" s="231" t="s">
        <v>40</v>
      </c>
      <c r="D16" s="232" t="s">
        <v>44</v>
      </c>
      <c r="E16" s="232" t="s">
        <v>169</v>
      </c>
      <c r="F16" s="232" t="s">
        <v>170</v>
      </c>
      <c r="G16" s="232" t="s">
        <v>171</v>
      </c>
      <c r="H16" s="233" t="s">
        <v>172</v>
      </c>
      <c r="I16" s="233" t="s">
        <v>173</v>
      </c>
      <c r="J16" s="233">
        <v>7</v>
      </c>
      <c r="K16" s="232" t="s">
        <v>174</v>
      </c>
      <c r="L16" s="234" t="s">
        <v>110</v>
      </c>
      <c r="M16" s="237" t="s">
        <v>111</v>
      </c>
      <c r="N16" s="253"/>
      <c r="O16" s="248"/>
      <c r="P16" s="248"/>
      <c r="Q16" s="248"/>
      <c r="R16" s="248"/>
      <c r="S16" s="235">
        <v>6</v>
      </c>
      <c r="T16" s="248"/>
      <c r="U16" s="248"/>
      <c r="V16" s="248"/>
      <c r="W16" s="248"/>
      <c r="X16" s="248"/>
      <c r="Y16" s="235">
        <v>1</v>
      </c>
    </row>
    <row r="17" spans="1:140" s="236" customFormat="1" ht="24" customHeight="1">
      <c r="A17" s="237" t="s">
        <v>175</v>
      </c>
      <c r="B17" s="238" t="s">
        <v>42</v>
      </c>
      <c r="C17" s="239" t="s">
        <v>40</v>
      </c>
      <c r="D17" s="232" t="s">
        <v>44</v>
      </c>
      <c r="E17" s="234" t="s">
        <v>176</v>
      </c>
      <c r="F17" s="234" t="s">
        <v>177</v>
      </c>
      <c r="G17" s="234" t="s">
        <v>178</v>
      </c>
      <c r="H17" s="240" t="s">
        <v>172</v>
      </c>
      <c r="I17" s="240" t="s">
        <v>173</v>
      </c>
      <c r="J17" s="240">
        <v>5</v>
      </c>
      <c r="K17" s="234" t="s">
        <v>179</v>
      </c>
      <c r="L17" s="234" t="s">
        <v>110</v>
      </c>
      <c r="M17" s="237" t="s">
        <v>111</v>
      </c>
      <c r="N17" s="253"/>
      <c r="O17" s="248"/>
      <c r="P17" s="248"/>
      <c r="Q17" s="248"/>
      <c r="R17" s="248"/>
      <c r="S17" s="235">
        <v>3</v>
      </c>
      <c r="T17" s="248"/>
      <c r="U17" s="248"/>
      <c r="V17" s="248"/>
      <c r="W17" s="248"/>
      <c r="X17" s="248"/>
      <c r="Y17" s="235">
        <v>2</v>
      </c>
    </row>
    <row r="18" spans="1:140" s="236" customFormat="1" ht="24" customHeight="1">
      <c r="A18" s="237" t="s">
        <v>180</v>
      </c>
      <c r="B18" s="238" t="s">
        <v>42</v>
      </c>
      <c r="C18" s="239" t="s">
        <v>40</v>
      </c>
      <c r="D18" s="232" t="s">
        <v>44</v>
      </c>
      <c r="E18" s="234" t="s">
        <v>181</v>
      </c>
      <c r="F18" s="234" t="s">
        <v>182</v>
      </c>
      <c r="G18" s="234" t="s">
        <v>183</v>
      </c>
      <c r="H18" s="240" t="s">
        <v>172</v>
      </c>
      <c r="I18" s="240" t="s">
        <v>173</v>
      </c>
      <c r="J18" s="240">
        <v>5</v>
      </c>
      <c r="K18" s="234" t="s">
        <v>184</v>
      </c>
      <c r="L18" s="234" t="s">
        <v>110</v>
      </c>
      <c r="M18" s="237" t="s">
        <v>111</v>
      </c>
      <c r="N18" s="253"/>
      <c r="O18" s="248"/>
      <c r="P18" s="248"/>
      <c r="Q18" s="248"/>
      <c r="R18" s="248"/>
      <c r="S18" s="235">
        <v>3</v>
      </c>
      <c r="T18" s="248"/>
      <c r="U18" s="248"/>
      <c r="V18" s="248"/>
      <c r="W18" s="248"/>
      <c r="X18" s="248"/>
      <c r="Y18" s="235">
        <v>2</v>
      </c>
    </row>
    <row r="19" spans="1:140" ht="24" customHeight="1">
      <c r="A19" s="97" t="s">
        <v>185</v>
      </c>
      <c r="B19" s="104" t="s">
        <v>42</v>
      </c>
      <c r="C19" s="105" t="s">
        <v>54</v>
      </c>
      <c r="D19" s="106" t="s">
        <v>56</v>
      </c>
      <c r="E19" s="106" t="s">
        <v>186</v>
      </c>
      <c r="F19" s="107" t="s">
        <v>187</v>
      </c>
      <c r="G19" s="106" t="s">
        <v>188</v>
      </c>
      <c r="H19" s="108" t="s">
        <v>107</v>
      </c>
      <c r="I19" s="108" t="s">
        <v>189</v>
      </c>
      <c r="J19" s="109">
        <v>1</v>
      </c>
      <c r="K19" s="107" t="s">
        <v>190</v>
      </c>
      <c r="L19" s="106" t="s">
        <v>110</v>
      </c>
      <c r="M19" s="97" t="s">
        <v>111</v>
      </c>
      <c r="N19" s="253"/>
      <c r="O19" s="248"/>
      <c r="P19" s="248"/>
      <c r="Q19" s="248"/>
      <c r="R19" s="248"/>
      <c r="S19" s="248"/>
      <c r="T19" s="248"/>
      <c r="U19" s="248"/>
      <c r="V19" s="248"/>
      <c r="W19" s="248"/>
      <c r="X19" s="248"/>
      <c r="Y19" s="227">
        <v>1</v>
      </c>
    </row>
    <row r="20" spans="1:140" ht="24" customHeight="1">
      <c r="A20" s="97" t="s">
        <v>191</v>
      </c>
      <c r="B20" s="104" t="s">
        <v>42</v>
      </c>
      <c r="C20" s="105" t="s">
        <v>54</v>
      </c>
      <c r="D20" s="111" t="s">
        <v>55</v>
      </c>
      <c r="E20" s="106" t="s">
        <v>192</v>
      </c>
      <c r="F20" s="107" t="s">
        <v>193</v>
      </c>
      <c r="G20" s="106" t="s">
        <v>194</v>
      </c>
      <c r="H20" s="108" t="s">
        <v>107</v>
      </c>
      <c r="I20" s="108" t="s">
        <v>195</v>
      </c>
      <c r="J20" s="109">
        <v>1</v>
      </c>
      <c r="K20" s="119" t="s">
        <v>196</v>
      </c>
      <c r="L20" s="106" t="s">
        <v>110</v>
      </c>
      <c r="M20" s="97" t="s">
        <v>111</v>
      </c>
      <c r="N20" s="228">
        <v>1</v>
      </c>
      <c r="O20" s="226">
        <v>1</v>
      </c>
      <c r="P20" s="226">
        <v>1</v>
      </c>
      <c r="Q20" s="226">
        <v>1</v>
      </c>
      <c r="R20" s="226">
        <v>1</v>
      </c>
      <c r="S20" s="226">
        <v>1</v>
      </c>
      <c r="T20" s="226">
        <v>1</v>
      </c>
      <c r="U20" s="226">
        <v>1</v>
      </c>
      <c r="V20" s="226">
        <v>1</v>
      </c>
      <c r="W20" s="226">
        <v>1</v>
      </c>
      <c r="X20" s="226">
        <v>1</v>
      </c>
      <c r="Y20" s="227">
        <v>1</v>
      </c>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row>
    <row r="21" spans="1:140" ht="24" customHeight="1">
      <c r="A21" s="97" t="s">
        <v>197</v>
      </c>
      <c r="B21" s="104" t="s">
        <v>42</v>
      </c>
      <c r="C21" s="105" t="s">
        <v>54</v>
      </c>
      <c r="D21" s="111" t="s">
        <v>55</v>
      </c>
      <c r="E21" s="106" t="s">
        <v>198</v>
      </c>
      <c r="F21" s="107" t="s">
        <v>199</v>
      </c>
      <c r="G21" s="106" t="s">
        <v>198</v>
      </c>
      <c r="H21" s="108" t="s">
        <v>107</v>
      </c>
      <c r="I21" s="108" t="s">
        <v>195</v>
      </c>
      <c r="J21" s="109">
        <v>1</v>
      </c>
      <c r="K21" s="83" t="s">
        <v>200</v>
      </c>
      <c r="L21" s="106" t="s">
        <v>110</v>
      </c>
      <c r="M21" s="97" t="s">
        <v>111</v>
      </c>
      <c r="N21" s="228">
        <v>1</v>
      </c>
      <c r="O21" s="226">
        <v>1</v>
      </c>
      <c r="P21" s="226">
        <v>1</v>
      </c>
      <c r="Q21" s="226">
        <v>1</v>
      </c>
      <c r="R21" s="226">
        <v>1</v>
      </c>
      <c r="S21" s="226">
        <v>1</v>
      </c>
      <c r="T21" s="226">
        <v>1</v>
      </c>
      <c r="U21" s="226">
        <v>1</v>
      </c>
      <c r="V21" s="226">
        <v>1</v>
      </c>
      <c r="W21" s="226">
        <v>1</v>
      </c>
      <c r="X21" s="226">
        <v>1</v>
      </c>
      <c r="Y21" s="227">
        <v>1</v>
      </c>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row>
    <row r="22" spans="1:140" ht="24" customHeight="1">
      <c r="A22" s="97" t="s">
        <v>201</v>
      </c>
      <c r="B22" s="104" t="s">
        <v>42</v>
      </c>
      <c r="C22" s="105" t="s">
        <v>54</v>
      </c>
      <c r="D22" s="106" t="s">
        <v>56</v>
      </c>
      <c r="E22" s="106" t="s">
        <v>202</v>
      </c>
      <c r="F22" s="107" t="s">
        <v>203</v>
      </c>
      <c r="G22" s="106" t="s">
        <v>204</v>
      </c>
      <c r="H22" s="108" t="s">
        <v>107</v>
      </c>
      <c r="I22" s="108" t="s">
        <v>189</v>
      </c>
      <c r="J22" s="109">
        <v>1</v>
      </c>
      <c r="K22" s="101" t="s">
        <v>205</v>
      </c>
      <c r="L22" s="106" t="s">
        <v>110</v>
      </c>
      <c r="M22" s="97" t="s">
        <v>111</v>
      </c>
      <c r="N22" s="253"/>
      <c r="O22" s="248"/>
      <c r="P22" s="248"/>
      <c r="Q22" s="248"/>
      <c r="R22" s="248"/>
      <c r="S22" s="248"/>
      <c r="T22" s="248"/>
      <c r="U22" s="248"/>
      <c r="V22" s="248"/>
      <c r="W22" s="248"/>
      <c r="X22" s="248"/>
      <c r="Y22" s="227">
        <v>1</v>
      </c>
    </row>
    <row r="23" spans="1:140" ht="24" customHeight="1">
      <c r="A23" s="97" t="s">
        <v>206</v>
      </c>
      <c r="B23" s="104" t="s">
        <v>42</v>
      </c>
      <c r="C23" s="105" t="s">
        <v>54</v>
      </c>
      <c r="D23" s="106" t="s">
        <v>56</v>
      </c>
      <c r="E23" s="106" t="s">
        <v>207</v>
      </c>
      <c r="F23" s="107" t="s">
        <v>208</v>
      </c>
      <c r="G23" s="106" t="s">
        <v>209</v>
      </c>
      <c r="H23" s="108" t="s">
        <v>107</v>
      </c>
      <c r="I23" s="108" t="s">
        <v>189</v>
      </c>
      <c r="J23" s="109">
        <v>1</v>
      </c>
      <c r="K23" s="107" t="s">
        <v>210</v>
      </c>
      <c r="L23" s="106" t="s">
        <v>110</v>
      </c>
      <c r="M23" s="97" t="s">
        <v>167</v>
      </c>
      <c r="N23" s="253"/>
      <c r="O23" s="248"/>
      <c r="P23" s="248"/>
      <c r="Q23" s="248"/>
      <c r="R23" s="248"/>
      <c r="S23" s="248"/>
      <c r="T23" s="248"/>
      <c r="U23" s="248"/>
      <c r="V23" s="248"/>
      <c r="W23" s="248"/>
      <c r="X23" s="248"/>
      <c r="Y23" s="227">
        <v>1</v>
      </c>
    </row>
    <row r="24" spans="1:140" ht="24" customHeight="1">
      <c r="A24" s="97" t="s">
        <v>211</v>
      </c>
      <c r="B24" s="104" t="s">
        <v>42</v>
      </c>
      <c r="C24" s="105" t="s">
        <v>54</v>
      </c>
      <c r="D24" s="106" t="s">
        <v>56</v>
      </c>
      <c r="E24" s="106" t="s">
        <v>212</v>
      </c>
      <c r="F24" s="107" t="s">
        <v>213</v>
      </c>
      <c r="G24" s="106" t="s">
        <v>214</v>
      </c>
      <c r="H24" s="108" t="s">
        <v>107</v>
      </c>
      <c r="I24" s="108" t="s">
        <v>189</v>
      </c>
      <c r="J24" s="108">
        <v>4</v>
      </c>
      <c r="K24" s="107" t="s">
        <v>215</v>
      </c>
      <c r="L24" s="106" t="s">
        <v>110</v>
      </c>
      <c r="M24" s="97" t="s">
        <v>111</v>
      </c>
      <c r="N24" s="253"/>
      <c r="O24" s="248"/>
      <c r="P24" s="248"/>
      <c r="Q24" s="248"/>
      <c r="R24" s="248"/>
      <c r="S24" s="248"/>
      <c r="T24" s="248"/>
      <c r="U24" s="248"/>
      <c r="V24" s="248"/>
      <c r="W24" s="248"/>
      <c r="X24" s="248"/>
      <c r="Y24" s="227">
        <v>1</v>
      </c>
    </row>
    <row r="25" spans="1:140" s="173" customFormat="1" ht="24" customHeight="1">
      <c r="A25" s="168" t="s">
        <v>216</v>
      </c>
      <c r="B25" s="169" t="s">
        <v>42</v>
      </c>
      <c r="C25" s="170" t="s">
        <v>54</v>
      </c>
      <c r="D25" s="171" t="s">
        <v>73</v>
      </c>
      <c r="E25" s="171" t="s">
        <v>217</v>
      </c>
      <c r="F25" s="171" t="s">
        <v>218</v>
      </c>
      <c r="G25" s="171" t="s">
        <v>219</v>
      </c>
      <c r="H25" s="172" t="s">
        <v>220</v>
      </c>
      <c r="I25" s="172" t="s">
        <v>138</v>
      </c>
      <c r="J25" s="259">
        <v>173</v>
      </c>
      <c r="K25" s="171" t="s">
        <v>221</v>
      </c>
      <c r="L25" s="171" t="s">
        <v>110</v>
      </c>
      <c r="M25" s="168" t="s">
        <v>222</v>
      </c>
      <c r="N25" s="260">
        <v>0</v>
      </c>
      <c r="O25" s="261">
        <v>0.115</v>
      </c>
      <c r="P25" s="263">
        <v>0.83799999999999997</v>
      </c>
      <c r="Q25" s="262">
        <v>1.29</v>
      </c>
      <c r="R25" s="262">
        <v>1.26</v>
      </c>
      <c r="S25" s="262">
        <v>1.29</v>
      </c>
      <c r="T25" s="262">
        <v>1.56</v>
      </c>
      <c r="U25" s="262">
        <v>1.45</v>
      </c>
      <c r="V25" s="263">
        <v>0.89</v>
      </c>
      <c r="W25" s="262">
        <v>1.84</v>
      </c>
      <c r="X25" s="262">
        <v>1.46</v>
      </c>
      <c r="Y25" s="262">
        <v>1.1599999999999999</v>
      </c>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c r="DW25" s="174"/>
      <c r="DX25" s="174"/>
      <c r="DY25" s="174"/>
      <c r="DZ25" s="174"/>
      <c r="EA25" s="174"/>
      <c r="EB25" s="174"/>
      <c r="EC25" s="174"/>
      <c r="ED25" s="174"/>
      <c r="EE25" s="174"/>
      <c r="EF25" s="174"/>
      <c r="EG25" s="174"/>
      <c r="EH25" s="174"/>
      <c r="EI25" s="174"/>
      <c r="EJ25" s="174"/>
    </row>
    <row r="26" spans="1:140" ht="24" customHeight="1">
      <c r="A26" s="97" t="s">
        <v>223</v>
      </c>
      <c r="B26" s="104" t="s">
        <v>42</v>
      </c>
      <c r="C26" s="105" t="s">
        <v>54</v>
      </c>
      <c r="D26" s="106" t="s">
        <v>73</v>
      </c>
      <c r="E26" s="106" t="s">
        <v>224</v>
      </c>
      <c r="F26" s="107" t="s">
        <v>225</v>
      </c>
      <c r="G26" s="106" t="s">
        <v>226</v>
      </c>
      <c r="H26" s="108" t="s">
        <v>107</v>
      </c>
      <c r="I26" s="108" t="s">
        <v>195</v>
      </c>
      <c r="J26" s="109">
        <v>1</v>
      </c>
      <c r="K26" s="107" t="s">
        <v>227</v>
      </c>
      <c r="L26" s="106" t="s">
        <v>110</v>
      </c>
      <c r="M26" s="97" t="s">
        <v>228</v>
      </c>
      <c r="N26" s="228">
        <v>1</v>
      </c>
      <c r="O26" s="226">
        <v>0.93</v>
      </c>
      <c r="P26" s="226">
        <v>1</v>
      </c>
      <c r="Q26" s="226">
        <v>1</v>
      </c>
      <c r="R26" s="226">
        <v>1</v>
      </c>
      <c r="S26" s="226">
        <v>1</v>
      </c>
      <c r="T26" s="226">
        <v>1</v>
      </c>
      <c r="U26" s="226">
        <v>1</v>
      </c>
      <c r="V26" s="226">
        <v>1</v>
      </c>
      <c r="W26" s="226">
        <v>1</v>
      </c>
      <c r="X26" s="226">
        <v>1</v>
      </c>
      <c r="Y26" s="227">
        <v>1</v>
      </c>
    </row>
    <row r="27" spans="1:140" ht="24" customHeight="1">
      <c r="A27" s="97" t="s">
        <v>229</v>
      </c>
      <c r="B27" s="104" t="s">
        <v>42</v>
      </c>
      <c r="C27" s="105" t="s">
        <v>54</v>
      </c>
      <c r="D27" s="106" t="s">
        <v>73</v>
      </c>
      <c r="E27" s="106" t="s">
        <v>226</v>
      </c>
      <c r="F27" s="107" t="s">
        <v>230</v>
      </c>
      <c r="G27" s="106" t="s">
        <v>231</v>
      </c>
      <c r="H27" s="108" t="s">
        <v>107</v>
      </c>
      <c r="I27" s="108" t="s">
        <v>195</v>
      </c>
      <c r="J27" s="109">
        <v>1</v>
      </c>
      <c r="K27" s="107" t="s">
        <v>232</v>
      </c>
      <c r="L27" s="106" t="s">
        <v>110</v>
      </c>
      <c r="M27" s="97" t="s">
        <v>228</v>
      </c>
      <c r="N27" s="228">
        <v>1</v>
      </c>
      <c r="O27" s="226">
        <v>0.93</v>
      </c>
      <c r="P27" s="180">
        <v>1.03</v>
      </c>
      <c r="Q27" s="180">
        <v>1.1100000000000001</v>
      </c>
      <c r="R27" s="180">
        <v>1.1100000000000001</v>
      </c>
      <c r="S27" s="180">
        <v>1.07</v>
      </c>
      <c r="T27" s="180">
        <v>1.08</v>
      </c>
      <c r="U27" s="180">
        <v>1.06</v>
      </c>
      <c r="V27" s="180">
        <v>1.04</v>
      </c>
      <c r="W27" s="180">
        <v>1.05</v>
      </c>
      <c r="X27" s="180">
        <v>1.1100000000000001</v>
      </c>
      <c r="Y27" s="227">
        <v>1</v>
      </c>
    </row>
    <row r="28" spans="1:140" ht="24" customHeight="1">
      <c r="A28" s="97" t="s">
        <v>233</v>
      </c>
      <c r="B28" s="104" t="s">
        <v>42</v>
      </c>
      <c r="C28" s="105" t="s">
        <v>54</v>
      </c>
      <c r="D28" s="106" t="s">
        <v>56</v>
      </c>
      <c r="E28" s="106" t="s">
        <v>234</v>
      </c>
      <c r="F28" s="107" t="s">
        <v>235</v>
      </c>
      <c r="G28" s="106" t="s">
        <v>236</v>
      </c>
      <c r="H28" s="108" t="s">
        <v>107</v>
      </c>
      <c r="I28" s="108" t="s">
        <v>108</v>
      </c>
      <c r="J28" s="109">
        <v>1</v>
      </c>
      <c r="K28" s="107" t="s">
        <v>237</v>
      </c>
      <c r="L28" s="106" t="s">
        <v>122</v>
      </c>
      <c r="M28" s="97" t="s">
        <v>111</v>
      </c>
      <c r="N28" s="253"/>
      <c r="O28" s="248"/>
      <c r="P28" s="175">
        <v>0.25</v>
      </c>
      <c r="Q28" s="248"/>
      <c r="R28" s="248"/>
      <c r="S28" s="175">
        <v>0.5</v>
      </c>
      <c r="T28" s="248"/>
      <c r="U28" s="248"/>
      <c r="V28" s="175">
        <v>0.75</v>
      </c>
      <c r="W28" s="248"/>
      <c r="X28" s="248"/>
      <c r="Y28" s="227">
        <v>1</v>
      </c>
    </row>
    <row r="29" spans="1:140" ht="24" customHeight="1">
      <c r="A29" s="120" t="s">
        <v>238</v>
      </c>
      <c r="B29" s="104" t="s">
        <v>42</v>
      </c>
      <c r="C29" s="105" t="s">
        <v>54</v>
      </c>
      <c r="D29" s="110" t="s">
        <v>57</v>
      </c>
      <c r="E29" s="106" t="s">
        <v>239</v>
      </c>
      <c r="F29" s="107" t="s">
        <v>240</v>
      </c>
      <c r="G29" s="110" t="s">
        <v>241</v>
      </c>
      <c r="H29" s="108" t="s">
        <v>107</v>
      </c>
      <c r="I29" s="108" t="s">
        <v>144</v>
      </c>
      <c r="J29" s="109">
        <v>1</v>
      </c>
      <c r="K29" s="107" t="s">
        <v>242</v>
      </c>
      <c r="L29" s="106" t="s">
        <v>110</v>
      </c>
      <c r="M29" s="97" t="s">
        <v>228</v>
      </c>
      <c r="N29" s="253"/>
      <c r="O29" s="248"/>
      <c r="P29" s="178">
        <v>0.76300000000000001</v>
      </c>
      <c r="Q29" s="248"/>
      <c r="R29" s="248"/>
      <c r="S29" s="178">
        <v>0.89</v>
      </c>
      <c r="T29" s="248"/>
      <c r="U29" s="248"/>
      <c r="V29" s="226">
        <v>0.91</v>
      </c>
      <c r="W29" s="248"/>
      <c r="X29" s="248"/>
      <c r="Y29" s="227">
        <v>1</v>
      </c>
    </row>
    <row r="30" spans="1:140" ht="24" customHeight="1">
      <c r="A30" s="97" t="s">
        <v>243</v>
      </c>
      <c r="B30" s="104" t="s">
        <v>42</v>
      </c>
      <c r="C30" s="105" t="s">
        <v>54</v>
      </c>
      <c r="D30" s="110" t="s">
        <v>57</v>
      </c>
      <c r="E30" s="106" t="s">
        <v>244</v>
      </c>
      <c r="F30" s="107" t="s">
        <v>245</v>
      </c>
      <c r="G30" s="106" t="s">
        <v>246</v>
      </c>
      <c r="H30" s="108" t="s">
        <v>107</v>
      </c>
      <c r="I30" s="108" t="s">
        <v>108</v>
      </c>
      <c r="J30" s="109">
        <v>1</v>
      </c>
      <c r="K30" s="107" t="s">
        <v>247</v>
      </c>
      <c r="L30" s="106" t="s">
        <v>110</v>
      </c>
      <c r="M30" s="97" t="s">
        <v>167</v>
      </c>
      <c r="N30" s="253"/>
      <c r="O30" s="248"/>
      <c r="P30" s="178">
        <v>0.84009999999999996</v>
      </c>
      <c r="Q30" s="248"/>
      <c r="R30" s="248"/>
      <c r="S30" s="226">
        <v>0.92</v>
      </c>
      <c r="T30" s="248"/>
      <c r="U30" s="248"/>
      <c r="V30" s="178">
        <v>0.8</v>
      </c>
      <c r="W30" s="248"/>
      <c r="X30" s="248"/>
      <c r="Y30" s="227">
        <v>1</v>
      </c>
    </row>
    <row r="31" spans="1:140" ht="24" customHeight="1">
      <c r="A31" s="97" t="s">
        <v>238</v>
      </c>
      <c r="B31" s="104" t="s">
        <v>42</v>
      </c>
      <c r="C31" s="105" t="s">
        <v>54</v>
      </c>
      <c r="D31" s="110" t="s">
        <v>57</v>
      </c>
      <c r="E31" s="106" t="s">
        <v>248</v>
      </c>
      <c r="F31" s="107" t="s">
        <v>249</v>
      </c>
      <c r="G31" s="106" t="s">
        <v>250</v>
      </c>
      <c r="H31" s="108" t="s">
        <v>107</v>
      </c>
      <c r="I31" s="108" t="s">
        <v>108</v>
      </c>
      <c r="J31" s="113">
        <v>1E-3</v>
      </c>
      <c r="K31" s="107" t="s">
        <v>251</v>
      </c>
      <c r="L31" s="106" t="s">
        <v>110</v>
      </c>
      <c r="M31" s="97" t="s">
        <v>228</v>
      </c>
      <c r="N31" s="253"/>
      <c r="O31" s="248"/>
      <c r="P31" s="178" t="s">
        <v>252</v>
      </c>
      <c r="Q31" s="248"/>
      <c r="R31" s="248"/>
      <c r="S31" s="178" t="s">
        <v>252</v>
      </c>
      <c r="T31" s="248"/>
      <c r="U31" s="248"/>
      <c r="V31" s="178" t="s">
        <v>252</v>
      </c>
      <c r="W31" s="248"/>
      <c r="X31" s="248"/>
      <c r="Y31" s="177" t="s">
        <v>252</v>
      </c>
    </row>
    <row r="32" spans="1:140" ht="24" customHeight="1">
      <c r="A32" s="97" t="s">
        <v>253</v>
      </c>
      <c r="B32" s="114" t="s">
        <v>42</v>
      </c>
      <c r="C32" s="115" t="s">
        <v>71</v>
      </c>
      <c r="D32" s="110" t="s">
        <v>61</v>
      </c>
      <c r="E32" s="110" t="s">
        <v>254</v>
      </c>
      <c r="F32" s="121" t="s">
        <v>255</v>
      </c>
      <c r="G32" s="110" t="s">
        <v>256</v>
      </c>
      <c r="H32" s="117" t="s">
        <v>107</v>
      </c>
      <c r="I32" s="117" t="s">
        <v>108</v>
      </c>
      <c r="J32" s="118">
        <v>1</v>
      </c>
      <c r="K32" s="121" t="s">
        <v>257</v>
      </c>
      <c r="L32" s="110" t="s">
        <v>122</v>
      </c>
      <c r="M32" s="97" t="s">
        <v>111</v>
      </c>
      <c r="N32" s="253"/>
      <c r="O32" s="248"/>
      <c r="P32" s="176">
        <v>0.47199999999999998</v>
      </c>
      <c r="Q32" s="248"/>
      <c r="R32" s="248"/>
      <c r="S32" s="176">
        <v>0.74409999999999998</v>
      </c>
      <c r="T32" s="248"/>
      <c r="U32" s="248"/>
      <c r="V32" s="178">
        <v>0.94130000000000003</v>
      </c>
      <c r="W32" s="248"/>
      <c r="X32" s="248"/>
      <c r="Y32" s="227">
        <v>0.98360000000000003</v>
      </c>
    </row>
    <row r="33" spans="1:140" ht="24" customHeight="1">
      <c r="A33" s="97" t="s">
        <v>258</v>
      </c>
      <c r="B33" s="114" t="s">
        <v>42</v>
      </c>
      <c r="C33" s="115" t="s">
        <v>71</v>
      </c>
      <c r="D33" s="110" t="s">
        <v>61</v>
      </c>
      <c r="E33" s="110" t="s">
        <v>259</v>
      </c>
      <c r="F33" s="121" t="s">
        <v>260</v>
      </c>
      <c r="G33" s="110" t="s">
        <v>261</v>
      </c>
      <c r="H33" s="117" t="s">
        <v>107</v>
      </c>
      <c r="I33" s="117" t="s">
        <v>108</v>
      </c>
      <c r="J33" s="118">
        <v>1</v>
      </c>
      <c r="K33" s="121" t="s">
        <v>262</v>
      </c>
      <c r="L33" s="110" t="s">
        <v>110</v>
      </c>
      <c r="M33" s="97" t="s">
        <v>111</v>
      </c>
      <c r="N33" s="253"/>
      <c r="O33" s="248"/>
      <c r="P33" s="178">
        <v>1</v>
      </c>
      <c r="Q33" s="248"/>
      <c r="R33" s="248"/>
      <c r="S33" s="178">
        <v>1</v>
      </c>
      <c r="T33" s="248"/>
      <c r="U33" s="248"/>
      <c r="V33" s="178">
        <v>1</v>
      </c>
      <c r="W33" s="248"/>
      <c r="X33" s="248"/>
      <c r="Y33" s="227">
        <v>1</v>
      </c>
    </row>
    <row r="34" spans="1:140" ht="24" customHeight="1">
      <c r="A34" s="97" t="s">
        <v>263</v>
      </c>
      <c r="B34" s="114" t="s">
        <v>42</v>
      </c>
      <c r="C34" s="115" t="s">
        <v>71</v>
      </c>
      <c r="D34" s="110" t="s">
        <v>61</v>
      </c>
      <c r="E34" s="110" t="s">
        <v>264</v>
      </c>
      <c r="F34" s="121" t="s">
        <v>265</v>
      </c>
      <c r="G34" s="110" t="s">
        <v>266</v>
      </c>
      <c r="H34" s="117" t="s">
        <v>107</v>
      </c>
      <c r="I34" s="117" t="s">
        <v>267</v>
      </c>
      <c r="J34" s="118">
        <v>1</v>
      </c>
      <c r="K34" s="121" t="s">
        <v>268</v>
      </c>
      <c r="L34" s="106" t="s">
        <v>110</v>
      </c>
      <c r="M34" s="97" t="s">
        <v>111</v>
      </c>
      <c r="N34" s="253"/>
      <c r="O34" s="248"/>
      <c r="P34" s="248"/>
      <c r="Q34" s="248"/>
      <c r="R34" s="248"/>
      <c r="S34" s="178">
        <v>1</v>
      </c>
      <c r="T34" s="248"/>
      <c r="U34" s="248"/>
      <c r="V34" s="248"/>
      <c r="W34" s="248"/>
      <c r="X34" s="248"/>
      <c r="Y34" s="227">
        <v>1</v>
      </c>
    </row>
    <row r="35" spans="1:140" s="122" customFormat="1" ht="24" customHeight="1">
      <c r="A35" s="97" t="s">
        <v>269</v>
      </c>
      <c r="B35" s="104" t="s">
        <v>42</v>
      </c>
      <c r="C35" s="105" t="s">
        <v>71</v>
      </c>
      <c r="D35" s="106" t="s">
        <v>65</v>
      </c>
      <c r="E35" s="106" t="s">
        <v>270</v>
      </c>
      <c r="F35" s="107" t="s">
        <v>271</v>
      </c>
      <c r="G35" s="106" t="s">
        <v>272</v>
      </c>
      <c r="H35" s="108" t="s">
        <v>107</v>
      </c>
      <c r="I35" s="108" t="s">
        <v>150</v>
      </c>
      <c r="J35" s="109">
        <v>1</v>
      </c>
      <c r="K35" s="107" t="s">
        <v>273</v>
      </c>
      <c r="L35" s="106" t="s">
        <v>110</v>
      </c>
      <c r="M35" s="97" t="s">
        <v>228</v>
      </c>
      <c r="N35" s="228">
        <v>1</v>
      </c>
      <c r="O35" s="226">
        <v>1</v>
      </c>
      <c r="P35" s="226">
        <v>1</v>
      </c>
      <c r="Q35" s="226">
        <v>1</v>
      </c>
      <c r="R35" s="226">
        <v>1</v>
      </c>
      <c r="S35" s="226">
        <v>1</v>
      </c>
      <c r="T35" s="226">
        <v>1</v>
      </c>
      <c r="U35" s="226">
        <v>1</v>
      </c>
      <c r="V35" s="226">
        <v>1</v>
      </c>
      <c r="W35" s="226">
        <v>1</v>
      </c>
      <c r="X35" s="226">
        <v>1</v>
      </c>
      <c r="Y35" s="227">
        <v>1</v>
      </c>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row>
    <row r="36" spans="1:140" s="122" customFormat="1" ht="24" customHeight="1">
      <c r="A36" s="97" t="s">
        <v>274</v>
      </c>
      <c r="B36" s="104" t="s">
        <v>42</v>
      </c>
      <c r="C36" s="105" t="s">
        <v>71</v>
      </c>
      <c r="D36" s="106" t="s">
        <v>65</v>
      </c>
      <c r="E36" s="106" t="s">
        <v>275</v>
      </c>
      <c r="F36" s="107" t="s">
        <v>276</v>
      </c>
      <c r="G36" s="106" t="s">
        <v>277</v>
      </c>
      <c r="H36" s="108" t="s">
        <v>107</v>
      </c>
      <c r="I36" s="108" t="s">
        <v>108</v>
      </c>
      <c r="J36" s="109">
        <v>1</v>
      </c>
      <c r="K36" s="107" t="s">
        <v>278</v>
      </c>
      <c r="L36" s="106" t="s">
        <v>110</v>
      </c>
      <c r="M36" s="97" t="s">
        <v>228</v>
      </c>
      <c r="N36" s="228">
        <v>1</v>
      </c>
      <c r="O36" s="226">
        <v>1</v>
      </c>
      <c r="P36" s="226">
        <v>1</v>
      </c>
      <c r="Q36" s="226">
        <v>1</v>
      </c>
      <c r="R36" s="226">
        <v>1</v>
      </c>
      <c r="S36" s="226">
        <v>1</v>
      </c>
      <c r="T36" s="226">
        <v>1</v>
      </c>
      <c r="U36" s="226">
        <v>1</v>
      </c>
      <c r="V36" s="226">
        <v>1</v>
      </c>
      <c r="W36" s="226">
        <v>1</v>
      </c>
      <c r="X36" s="226">
        <v>1</v>
      </c>
      <c r="Y36" s="227">
        <v>1</v>
      </c>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row>
    <row r="37" spans="1:140" ht="24" customHeight="1">
      <c r="A37" s="97" t="s">
        <v>279</v>
      </c>
      <c r="B37" s="104" t="s">
        <v>42</v>
      </c>
      <c r="C37" s="105" t="s">
        <v>71</v>
      </c>
      <c r="D37" s="106" t="s">
        <v>65</v>
      </c>
      <c r="E37" s="106" t="s">
        <v>280</v>
      </c>
      <c r="F37" s="107" t="s">
        <v>281</v>
      </c>
      <c r="G37" s="106" t="s">
        <v>282</v>
      </c>
      <c r="H37" s="108" t="s">
        <v>107</v>
      </c>
      <c r="I37" s="108" t="s">
        <v>138</v>
      </c>
      <c r="J37" s="109">
        <v>1</v>
      </c>
      <c r="K37" s="107" t="s">
        <v>283</v>
      </c>
      <c r="L37" s="106" t="s">
        <v>110</v>
      </c>
      <c r="M37" s="97" t="s">
        <v>111</v>
      </c>
      <c r="N37" s="228">
        <v>1</v>
      </c>
      <c r="O37" s="226">
        <v>1</v>
      </c>
      <c r="P37" s="226">
        <v>1</v>
      </c>
      <c r="Q37" s="226">
        <v>1</v>
      </c>
      <c r="R37" s="226">
        <v>1</v>
      </c>
      <c r="S37" s="226">
        <v>1</v>
      </c>
      <c r="T37" s="226">
        <v>1</v>
      </c>
      <c r="U37" s="226">
        <v>1</v>
      </c>
      <c r="V37" s="226">
        <v>1</v>
      </c>
      <c r="W37" s="226">
        <v>1</v>
      </c>
      <c r="X37" s="226">
        <v>1</v>
      </c>
      <c r="Y37" s="227">
        <v>1</v>
      </c>
    </row>
    <row r="38" spans="1:140" ht="24" customHeight="1">
      <c r="A38" s="97" t="s">
        <v>284</v>
      </c>
      <c r="B38" s="104" t="s">
        <v>42</v>
      </c>
      <c r="C38" s="105" t="s">
        <v>71</v>
      </c>
      <c r="D38" s="106" t="s">
        <v>65</v>
      </c>
      <c r="E38" s="106" t="s">
        <v>285</v>
      </c>
      <c r="F38" s="107" t="s">
        <v>286</v>
      </c>
      <c r="G38" s="106" t="s">
        <v>287</v>
      </c>
      <c r="H38" s="108" t="s">
        <v>107</v>
      </c>
      <c r="I38" s="108" t="s">
        <v>138</v>
      </c>
      <c r="J38" s="109">
        <v>1</v>
      </c>
      <c r="K38" s="107" t="s">
        <v>288</v>
      </c>
      <c r="L38" s="106" t="s">
        <v>110</v>
      </c>
      <c r="M38" s="97" t="s">
        <v>111</v>
      </c>
      <c r="N38" s="179">
        <v>0.86</v>
      </c>
      <c r="O38" s="226">
        <v>1</v>
      </c>
      <c r="P38" s="226">
        <v>1</v>
      </c>
      <c r="Q38" s="226">
        <v>1</v>
      </c>
      <c r="R38" s="226">
        <v>1</v>
      </c>
      <c r="S38" s="226">
        <v>1</v>
      </c>
      <c r="T38" s="226">
        <v>1</v>
      </c>
      <c r="U38" s="226">
        <v>1</v>
      </c>
      <c r="V38" s="226">
        <v>1</v>
      </c>
      <c r="W38" s="226">
        <v>1</v>
      </c>
      <c r="X38" s="226">
        <v>1</v>
      </c>
      <c r="Y38" s="227">
        <v>1</v>
      </c>
    </row>
    <row r="39" spans="1:140" ht="24" customHeight="1">
      <c r="A39" s="97" t="s">
        <v>289</v>
      </c>
      <c r="B39" s="104" t="s">
        <v>42</v>
      </c>
      <c r="C39" s="105" t="s">
        <v>71</v>
      </c>
      <c r="D39" s="106" t="s">
        <v>65</v>
      </c>
      <c r="E39" s="106" t="s">
        <v>290</v>
      </c>
      <c r="F39" s="107" t="s">
        <v>291</v>
      </c>
      <c r="G39" s="106" t="s">
        <v>292</v>
      </c>
      <c r="H39" s="108" t="s">
        <v>107</v>
      </c>
      <c r="I39" s="108" t="s">
        <v>138</v>
      </c>
      <c r="J39" s="109">
        <v>1</v>
      </c>
      <c r="K39" s="107" t="s">
        <v>293</v>
      </c>
      <c r="L39" s="106" t="s">
        <v>110</v>
      </c>
      <c r="M39" s="97" t="s">
        <v>111</v>
      </c>
      <c r="N39" s="179">
        <v>0</v>
      </c>
      <c r="O39" s="226">
        <v>1</v>
      </c>
      <c r="P39" s="226">
        <v>1</v>
      </c>
      <c r="Q39" s="226">
        <v>1</v>
      </c>
      <c r="R39" s="226">
        <v>1</v>
      </c>
      <c r="S39" s="226">
        <v>1</v>
      </c>
      <c r="T39" s="226">
        <v>1</v>
      </c>
      <c r="U39" s="226">
        <v>1</v>
      </c>
      <c r="V39" s="226">
        <v>1</v>
      </c>
      <c r="W39" s="226">
        <v>1</v>
      </c>
      <c r="X39" s="226">
        <v>1</v>
      </c>
      <c r="Y39" s="227">
        <v>1</v>
      </c>
    </row>
    <row r="40" spans="1:140" s="123" customFormat="1" ht="24" customHeight="1">
      <c r="A40" s="97" t="s">
        <v>294</v>
      </c>
      <c r="B40" s="114" t="s">
        <v>42</v>
      </c>
      <c r="C40" s="115" t="s">
        <v>71</v>
      </c>
      <c r="D40" s="110" t="s">
        <v>64</v>
      </c>
      <c r="E40" s="110" t="s">
        <v>295</v>
      </c>
      <c r="F40" s="121" t="s">
        <v>296</v>
      </c>
      <c r="G40" s="110" t="s">
        <v>297</v>
      </c>
      <c r="H40" s="117" t="s">
        <v>107</v>
      </c>
      <c r="I40" s="117" t="s">
        <v>108</v>
      </c>
      <c r="J40" s="118">
        <v>1</v>
      </c>
      <c r="K40" s="121" t="s">
        <v>298</v>
      </c>
      <c r="L40" s="106" t="s">
        <v>110</v>
      </c>
      <c r="M40" s="97" t="s">
        <v>111</v>
      </c>
      <c r="N40" s="253"/>
      <c r="O40" s="248"/>
      <c r="P40" s="226">
        <v>1</v>
      </c>
      <c r="Q40" s="248"/>
      <c r="R40" s="248"/>
      <c r="S40" s="226">
        <v>0.96</v>
      </c>
      <c r="T40" s="248"/>
      <c r="U40" s="248"/>
      <c r="V40" s="226">
        <v>1</v>
      </c>
      <c r="W40" s="248"/>
      <c r="X40" s="248"/>
      <c r="Y40" s="227">
        <v>0.99080000000000001</v>
      </c>
      <c r="Z40" s="84"/>
      <c r="AA40" s="84"/>
      <c r="AB40" s="84"/>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row>
    <row r="41" spans="1:140" ht="24" customHeight="1">
      <c r="A41" s="97" t="s">
        <v>299</v>
      </c>
      <c r="B41" s="104" t="s">
        <v>42</v>
      </c>
      <c r="C41" s="105" t="s">
        <v>71</v>
      </c>
      <c r="D41" s="110" t="s">
        <v>62</v>
      </c>
      <c r="E41" s="124" t="s">
        <v>300</v>
      </c>
      <c r="F41" s="107" t="s">
        <v>301</v>
      </c>
      <c r="G41" s="106"/>
      <c r="H41" s="108" t="s">
        <v>107</v>
      </c>
      <c r="I41" s="108" t="s">
        <v>189</v>
      </c>
      <c r="J41" s="109">
        <v>1</v>
      </c>
      <c r="K41" s="119" t="s">
        <v>302</v>
      </c>
      <c r="L41" s="106" t="s">
        <v>110</v>
      </c>
      <c r="M41" s="97" t="s">
        <v>111</v>
      </c>
      <c r="N41" s="253"/>
      <c r="O41" s="248"/>
      <c r="P41" s="248"/>
      <c r="Q41" s="248"/>
      <c r="R41" s="248"/>
      <c r="S41" s="248"/>
      <c r="T41" s="248"/>
      <c r="U41" s="248"/>
      <c r="V41" s="248"/>
      <c r="W41" s="248"/>
      <c r="X41" s="248"/>
      <c r="Y41" s="227">
        <v>1</v>
      </c>
    </row>
    <row r="42" spans="1:140" ht="24" customHeight="1">
      <c r="A42" s="97" t="s">
        <v>303</v>
      </c>
      <c r="B42" s="104" t="s">
        <v>42</v>
      </c>
      <c r="C42" s="105" t="s">
        <v>71</v>
      </c>
      <c r="D42" s="110" t="s">
        <v>62</v>
      </c>
      <c r="E42" s="106" t="s">
        <v>304</v>
      </c>
      <c r="F42" s="107" t="s">
        <v>305</v>
      </c>
      <c r="G42" s="125"/>
      <c r="H42" s="108" t="s">
        <v>107</v>
      </c>
      <c r="I42" s="108" t="s">
        <v>189</v>
      </c>
      <c r="J42" s="126">
        <v>1</v>
      </c>
      <c r="K42" s="119" t="s">
        <v>306</v>
      </c>
      <c r="L42" s="106" t="s">
        <v>110</v>
      </c>
      <c r="M42" s="97" t="s">
        <v>111</v>
      </c>
      <c r="N42" s="253"/>
      <c r="O42" s="248"/>
      <c r="P42" s="248"/>
      <c r="Q42" s="248"/>
      <c r="R42" s="248"/>
      <c r="S42" s="248"/>
      <c r="T42" s="248"/>
      <c r="U42" s="248"/>
      <c r="V42" s="248"/>
      <c r="W42" s="248"/>
      <c r="X42" s="248"/>
      <c r="Y42" s="227">
        <v>0.92</v>
      </c>
    </row>
    <row r="43" spans="1:140" ht="24" customHeight="1">
      <c r="A43" s="97" t="s">
        <v>307</v>
      </c>
      <c r="B43" s="104" t="s">
        <v>42</v>
      </c>
      <c r="C43" s="105" t="s">
        <v>71</v>
      </c>
      <c r="D43" s="110" t="s">
        <v>62</v>
      </c>
      <c r="E43" s="106" t="s">
        <v>308</v>
      </c>
      <c r="F43" s="107" t="s">
        <v>309</v>
      </c>
      <c r="G43" s="125"/>
      <c r="H43" s="108" t="s">
        <v>107</v>
      </c>
      <c r="I43" s="127" t="s">
        <v>267</v>
      </c>
      <c r="J43" s="126">
        <v>1</v>
      </c>
      <c r="K43" s="119" t="s">
        <v>310</v>
      </c>
      <c r="L43" s="106" t="s">
        <v>110</v>
      </c>
      <c r="M43" s="97" t="s">
        <v>111</v>
      </c>
      <c r="N43" s="253"/>
      <c r="O43" s="248"/>
      <c r="P43" s="248"/>
      <c r="Q43" s="248"/>
      <c r="R43" s="248"/>
      <c r="S43" s="226">
        <v>0.98599999999999999</v>
      </c>
      <c r="T43" s="248"/>
      <c r="U43" s="248"/>
      <c r="V43" s="248"/>
      <c r="W43" s="248"/>
      <c r="X43" s="248"/>
      <c r="Y43" s="227">
        <v>0.99</v>
      </c>
    </row>
    <row r="44" spans="1:140" ht="24" customHeight="1">
      <c r="A44" s="97" t="s">
        <v>311</v>
      </c>
      <c r="B44" s="104" t="s">
        <v>42</v>
      </c>
      <c r="C44" s="105" t="s">
        <v>67</v>
      </c>
      <c r="D44" s="110" t="s">
        <v>68</v>
      </c>
      <c r="E44" s="106" t="s">
        <v>312</v>
      </c>
      <c r="F44" s="107" t="s">
        <v>313</v>
      </c>
      <c r="G44" s="125" t="s">
        <v>314</v>
      </c>
      <c r="H44" s="108" t="s">
        <v>107</v>
      </c>
      <c r="I44" s="127" t="s">
        <v>108</v>
      </c>
      <c r="J44" s="126">
        <v>1</v>
      </c>
      <c r="K44" s="107" t="s">
        <v>315</v>
      </c>
      <c r="L44" s="106" t="s">
        <v>110</v>
      </c>
      <c r="M44" s="97" t="s">
        <v>111</v>
      </c>
      <c r="N44" s="253"/>
      <c r="O44" s="248"/>
      <c r="P44" s="176">
        <v>0</v>
      </c>
      <c r="Q44" s="248"/>
      <c r="R44" s="248"/>
      <c r="S44" s="176">
        <v>0</v>
      </c>
      <c r="T44" s="248"/>
      <c r="U44" s="248"/>
      <c r="V44" s="175">
        <v>0.46</v>
      </c>
      <c r="W44" s="248"/>
      <c r="X44" s="248"/>
      <c r="Y44" s="227">
        <v>0.98</v>
      </c>
    </row>
    <row r="45" spans="1:140" ht="24" customHeight="1">
      <c r="A45" s="97" t="s">
        <v>316</v>
      </c>
      <c r="B45" s="104" t="s">
        <v>42</v>
      </c>
      <c r="C45" s="105" t="s">
        <v>67</v>
      </c>
      <c r="D45" s="110" t="s">
        <v>68</v>
      </c>
      <c r="E45" s="106" t="s">
        <v>317</v>
      </c>
      <c r="F45" s="128" t="s">
        <v>318</v>
      </c>
      <c r="G45" s="129" t="s">
        <v>319</v>
      </c>
      <c r="H45" s="108" t="s">
        <v>107</v>
      </c>
      <c r="I45" s="130" t="s">
        <v>108</v>
      </c>
      <c r="J45" s="131">
        <v>1</v>
      </c>
      <c r="K45" s="101" t="s">
        <v>320</v>
      </c>
      <c r="L45" s="106" t="s">
        <v>110</v>
      </c>
      <c r="M45" s="97" t="s">
        <v>228</v>
      </c>
      <c r="N45" s="253"/>
      <c r="O45" s="248"/>
      <c r="P45" s="176">
        <v>0</v>
      </c>
      <c r="Q45" s="248"/>
      <c r="R45" s="248"/>
      <c r="S45" s="248"/>
      <c r="T45" s="226">
        <v>1</v>
      </c>
      <c r="U45" s="248"/>
      <c r="V45" s="248"/>
      <c r="W45" s="248"/>
      <c r="X45" s="248"/>
      <c r="Y45" s="227">
        <v>1</v>
      </c>
    </row>
    <row r="46" spans="1:140" ht="24" customHeight="1">
      <c r="A46" s="97" t="s">
        <v>321</v>
      </c>
      <c r="B46" s="104" t="s">
        <v>42</v>
      </c>
      <c r="C46" s="105" t="s">
        <v>67</v>
      </c>
      <c r="D46" s="110" t="s">
        <v>68</v>
      </c>
      <c r="E46" s="106" t="s">
        <v>322</v>
      </c>
      <c r="F46" s="107" t="s">
        <v>323</v>
      </c>
      <c r="G46" s="100" t="s">
        <v>324</v>
      </c>
      <c r="H46" s="108" t="s">
        <v>107</v>
      </c>
      <c r="I46" s="102" t="s">
        <v>267</v>
      </c>
      <c r="J46" s="109">
        <v>1</v>
      </c>
      <c r="K46" s="128" t="s">
        <v>325</v>
      </c>
      <c r="L46" s="106" t="s">
        <v>110</v>
      </c>
      <c r="M46" s="243" t="s">
        <v>111</v>
      </c>
      <c r="N46" s="253"/>
      <c r="O46" s="248"/>
      <c r="P46" s="248"/>
      <c r="Q46" s="248"/>
      <c r="R46" s="248"/>
      <c r="S46" s="248"/>
      <c r="T46" s="175">
        <v>0.5</v>
      </c>
      <c r="U46" s="248"/>
      <c r="V46" s="248"/>
      <c r="W46" s="248"/>
      <c r="X46" s="248"/>
      <c r="Y46" s="227">
        <v>1</v>
      </c>
    </row>
    <row r="47" spans="1:140" ht="24" customHeight="1">
      <c r="A47" s="97" t="s">
        <v>326</v>
      </c>
      <c r="B47" s="114" t="s">
        <v>42</v>
      </c>
      <c r="C47" s="115" t="s">
        <v>71</v>
      </c>
      <c r="D47" s="110" t="s">
        <v>63</v>
      </c>
      <c r="E47" s="110" t="s">
        <v>327</v>
      </c>
      <c r="F47" s="121" t="s">
        <v>328</v>
      </c>
      <c r="G47" s="110" t="s">
        <v>329</v>
      </c>
      <c r="H47" s="117" t="s">
        <v>107</v>
      </c>
      <c r="I47" s="117" t="s">
        <v>173</v>
      </c>
      <c r="J47" s="118">
        <v>1</v>
      </c>
      <c r="K47" s="132" t="s">
        <v>330</v>
      </c>
      <c r="L47" s="133" t="s">
        <v>122</v>
      </c>
      <c r="M47" s="97" t="s">
        <v>111</v>
      </c>
      <c r="N47" s="253"/>
      <c r="O47" s="248"/>
      <c r="P47" s="248"/>
      <c r="Q47" s="248"/>
      <c r="R47" s="248"/>
      <c r="S47" s="175">
        <v>0.47399999999999998</v>
      </c>
      <c r="T47" s="248"/>
      <c r="U47" s="248"/>
      <c r="V47" s="248"/>
      <c r="W47" s="248"/>
      <c r="X47" s="248"/>
      <c r="Y47" s="227">
        <v>1</v>
      </c>
    </row>
    <row r="48" spans="1:140" ht="24" customHeight="1">
      <c r="A48" s="97" t="s">
        <v>331</v>
      </c>
      <c r="B48" s="114" t="s">
        <v>42</v>
      </c>
      <c r="C48" s="115" t="s">
        <v>71</v>
      </c>
      <c r="D48" s="110" t="s">
        <v>63</v>
      </c>
      <c r="E48" s="110" t="s">
        <v>332</v>
      </c>
      <c r="F48" s="121" t="s">
        <v>333</v>
      </c>
      <c r="G48" s="110" t="s">
        <v>334</v>
      </c>
      <c r="H48" s="117" t="s">
        <v>107</v>
      </c>
      <c r="I48" s="117" t="s">
        <v>173</v>
      </c>
      <c r="J48" s="118">
        <v>1</v>
      </c>
      <c r="K48" s="121" t="s">
        <v>335</v>
      </c>
      <c r="L48" s="132" t="s">
        <v>122</v>
      </c>
      <c r="M48" s="97" t="s">
        <v>111</v>
      </c>
      <c r="N48" s="253"/>
      <c r="O48" s="248"/>
      <c r="P48" s="248"/>
      <c r="Q48" s="248"/>
      <c r="R48" s="248"/>
      <c r="S48" s="178">
        <v>0.84370000000000001</v>
      </c>
      <c r="T48" s="248"/>
      <c r="U48" s="248"/>
      <c r="V48" s="248"/>
      <c r="W48" s="248"/>
      <c r="X48" s="248"/>
      <c r="Y48" s="225">
        <v>0.68</v>
      </c>
    </row>
    <row r="49" spans="1:140" ht="24" customHeight="1">
      <c r="A49" s="97" t="s">
        <v>336</v>
      </c>
      <c r="B49" s="114" t="s">
        <v>42</v>
      </c>
      <c r="C49" s="115" t="s">
        <v>71</v>
      </c>
      <c r="D49" s="110" t="s">
        <v>63</v>
      </c>
      <c r="E49" s="110" t="s">
        <v>337</v>
      </c>
      <c r="F49" s="121" t="s">
        <v>338</v>
      </c>
      <c r="G49" s="110" t="s">
        <v>339</v>
      </c>
      <c r="H49" s="117" t="s">
        <v>107</v>
      </c>
      <c r="I49" s="117" t="s">
        <v>267</v>
      </c>
      <c r="J49" s="118">
        <v>1</v>
      </c>
      <c r="K49" s="121" t="s">
        <v>340</v>
      </c>
      <c r="L49" s="132" t="s">
        <v>122</v>
      </c>
      <c r="M49" s="97" t="s">
        <v>341</v>
      </c>
      <c r="N49" s="253"/>
      <c r="O49" s="248"/>
      <c r="P49" s="248"/>
      <c r="Q49" s="248"/>
      <c r="R49" s="248"/>
      <c r="S49" s="175">
        <v>0.45</v>
      </c>
      <c r="T49" s="248"/>
      <c r="U49" s="248"/>
      <c r="V49" s="248"/>
      <c r="W49" s="248"/>
      <c r="X49" s="248"/>
      <c r="Y49" s="227">
        <v>0.93</v>
      </c>
    </row>
    <row r="50" spans="1:140" ht="24" customHeight="1">
      <c r="A50" s="97" t="s">
        <v>342</v>
      </c>
      <c r="B50" s="114" t="s">
        <v>42</v>
      </c>
      <c r="C50" s="115" t="s">
        <v>71</v>
      </c>
      <c r="D50" s="110" t="s">
        <v>63</v>
      </c>
      <c r="E50" s="110" t="s">
        <v>343</v>
      </c>
      <c r="F50" s="121" t="s">
        <v>344</v>
      </c>
      <c r="G50" s="134" t="s">
        <v>345</v>
      </c>
      <c r="H50" s="135" t="s">
        <v>107</v>
      </c>
      <c r="I50" s="135" t="s">
        <v>267</v>
      </c>
      <c r="J50" s="136">
        <v>1</v>
      </c>
      <c r="K50" s="121" t="s">
        <v>346</v>
      </c>
      <c r="L50" s="132" t="s">
        <v>122</v>
      </c>
      <c r="M50" s="97" t="s">
        <v>111</v>
      </c>
      <c r="N50" s="253"/>
      <c r="O50" s="248"/>
      <c r="P50" s="248"/>
      <c r="Q50" s="248"/>
      <c r="R50" s="248"/>
      <c r="S50" s="175">
        <v>0.5</v>
      </c>
      <c r="T50" s="248"/>
      <c r="U50" s="248"/>
      <c r="V50" s="248"/>
      <c r="W50" s="248"/>
      <c r="X50" s="248"/>
      <c r="Y50" s="227">
        <v>0.93</v>
      </c>
    </row>
    <row r="51" spans="1:140" ht="24" customHeight="1">
      <c r="A51" s="97" t="s">
        <v>347</v>
      </c>
      <c r="B51" s="114" t="s">
        <v>42</v>
      </c>
      <c r="C51" s="115" t="s">
        <v>71</v>
      </c>
      <c r="D51" s="110" t="s">
        <v>63</v>
      </c>
      <c r="E51" s="110" t="s">
        <v>348</v>
      </c>
      <c r="F51" s="137" t="s">
        <v>349</v>
      </c>
      <c r="G51" s="138" t="s">
        <v>350</v>
      </c>
      <c r="H51" s="139" t="s">
        <v>107</v>
      </c>
      <c r="I51" s="139" t="s">
        <v>267</v>
      </c>
      <c r="J51" s="140">
        <v>1</v>
      </c>
      <c r="K51" s="141" t="s">
        <v>351</v>
      </c>
      <c r="L51" s="132" t="s">
        <v>122</v>
      </c>
      <c r="M51" s="97" t="s">
        <v>111</v>
      </c>
      <c r="N51" s="253"/>
      <c r="O51" s="248"/>
      <c r="P51" s="248"/>
      <c r="Q51" s="248"/>
      <c r="R51" s="248"/>
      <c r="S51" s="175">
        <v>0.37209999999999999</v>
      </c>
      <c r="T51" s="248"/>
      <c r="U51" s="248"/>
      <c r="V51" s="248"/>
      <c r="W51" s="248"/>
      <c r="X51" s="248"/>
      <c r="Y51" s="227">
        <v>1</v>
      </c>
    </row>
    <row r="52" spans="1:140" ht="24" customHeight="1">
      <c r="A52" s="97" t="s">
        <v>352</v>
      </c>
      <c r="B52" s="104" t="s">
        <v>42</v>
      </c>
      <c r="C52" s="105" t="s">
        <v>71</v>
      </c>
      <c r="D52" s="110" t="s">
        <v>72</v>
      </c>
      <c r="E52" s="106" t="s">
        <v>353</v>
      </c>
      <c r="F52" s="107" t="s">
        <v>354</v>
      </c>
      <c r="G52" s="142" t="s">
        <v>355</v>
      </c>
      <c r="H52" s="143" t="s">
        <v>107</v>
      </c>
      <c r="I52" s="144" t="s">
        <v>173</v>
      </c>
      <c r="J52" s="145">
        <v>1</v>
      </c>
      <c r="K52" s="107" t="s">
        <v>356</v>
      </c>
      <c r="L52" s="106" t="s">
        <v>110</v>
      </c>
      <c r="M52" s="97" t="s">
        <v>228</v>
      </c>
      <c r="N52" s="253"/>
      <c r="O52" s="248"/>
      <c r="P52" s="248"/>
      <c r="Q52" s="248"/>
      <c r="R52" s="248"/>
      <c r="S52" s="226">
        <v>0.94</v>
      </c>
      <c r="T52" s="248"/>
      <c r="U52" s="248"/>
      <c r="V52" s="248"/>
      <c r="W52" s="248"/>
      <c r="X52" s="248"/>
      <c r="Y52" s="227">
        <v>1</v>
      </c>
    </row>
    <row r="53" spans="1:140" ht="24" customHeight="1">
      <c r="A53" s="97" t="s">
        <v>357</v>
      </c>
      <c r="B53" s="104" t="s">
        <v>42</v>
      </c>
      <c r="C53" s="105" t="s">
        <v>71</v>
      </c>
      <c r="D53" s="110" t="s">
        <v>72</v>
      </c>
      <c r="E53" s="106" t="s">
        <v>358</v>
      </c>
      <c r="F53" s="107" t="s">
        <v>359</v>
      </c>
      <c r="G53" s="106" t="s">
        <v>360</v>
      </c>
      <c r="H53" s="146" t="s">
        <v>107</v>
      </c>
      <c r="I53" s="130" t="s">
        <v>173</v>
      </c>
      <c r="J53" s="131">
        <v>1</v>
      </c>
      <c r="K53" s="107" t="s">
        <v>361</v>
      </c>
      <c r="L53" s="106" t="s">
        <v>122</v>
      </c>
      <c r="M53" s="97" t="s">
        <v>228</v>
      </c>
      <c r="N53" s="253"/>
      <c r="O53" s="248"/>
      <c r="P53" s="248"/>
      <c r="Q53" s="248"/>
      <c r="R53" s="248"/>
      <c r="S53" s="226">
        <v>1</v>
      </c>
      <c r="T53" s="248"/>
      <c r="U53" s="248"/>
      <c r="V53" s="248"/>
      <c r="W53" s="248"/>
      <c r="X53" s="248"/>
      <c r="Y53" s="227">
        <v>1</v>
      </c>
    </row>
    <row r="54" spans="1:140" ht="24" customHeight="1">
      <c r="A54" s="97" t="s">
        <v>362</v>
      </c>
      <c r="B54" s="104" t="s">
        <v>42</v>
      </c>
      <c r="C54" s="105" t="s">
        <v>71</v>
      </c>
      <c r="D54" s="106" t="s">
        <v>72</v>
      </c>
      <c r="E54" s="106" t="s">
        <v>363</v>
      </c>
      <c r="F54" s="107" t="s">
        <v>364</v>
      </c>
      <c r="G54" s="106" t="s">
        <v>365</v>
      </c>
      <c r="H54" s="146" t="s">
        <v>107</v>
      </c>
      <c r="I54" s="130" t="s">
        <v>189</v>
      </c>
      <c r="J54" s="131">
        <v>1</v>
      </c>
      <c r="K54" s="119" t="s">
        <v>366</v>
      </c>
      <c r="L54" s="125" t="s">
        <v>110</v>
      </c>
      <c r="M54" s="97" t="s">
        <v>111</v>
      </c>
      <c r="N54" s="253"/>
      <c r="O54" s="248"/>
      <c r="P54" s="248"/>
      <c r="Q54" s="248"/>
      <c r="R54" s="248"/>
      <c r="S54" s="248"/>
      <c r="T54" s="248"/>
      <c r="U54" s="248"/>
      <c r="V54" s="248"/>
      <c r="W54" s="248"/>
      <c r="X54" s="248"/>
      <c r="Y54" s="227">
        <v>0.92</v>
      </c>
    </row>
    <row r="55" spans="1:140" s="106" customFormat="1" ht="24" customHeight="1">
      <c r="A55" s="97" t="s">
        <v>367</v>
      </c>
      <c r="B55" s="104" t="s">
        <v>42</v>
      </c>
      <c r="C55" s="106" t="s">
        <v>71</v>
      </c>
      <c r="D55" s="106" t="s">
        <v>65</v>
      </c>
      <c r="E55" s="106" t="s">
        <v>368</v>
      </c>
      <c r="F55" s="107" t="s">
        <v>369</v>
      </c>
      <c r="G55" s="106" t="s">
        <v>370</v>
      </c>
      <c r="H55" s="108" t="s">
        <v>107</v>
      </c>
      <c r="I55" s="108" t="s">
        <v>108</v>
      </c>
      <c r="J55" s="147">
        <v>1</v>
      </c>
      <c r="K55" s="107" t="s">
        <v>371</v>
      </c>
      <c r="L55" s="106" t="s">
        <v>110</v>
      </c>
      <c r="M55" s="97" t="s">
        <v>111</v>
      </c>
      <c r="N55" s="253"/>
      <c r="O55" s="248"/>
      <c r="P55" s="226">
        <v>1</v>
      </c>
      <c r="Q55" s="248"/>
      <c r="R55" s="248"/>
      <c r="S55" s="226">
        <v>1</v>
      </c>
      <c r="T55" s="248"/>
      <c r="U55" s="248"/>
      <c r="V55" s="226">
        <v>1</v>
      </c>
      <c r="W55" s="248"/>
      <c r="X55" s="248"/>
      <c r="Y55" s="227">
        <v>1</v>
      </c>
      <c r="Z55" s="84"/>
      <c r="AA55" s="84"/>
      <c r="AB55" s="84"/>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115"/>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row>
    <row r="56" spans="1:140" s="106" customFormat="1" ht="24" customHeight="1">
      <c r="A56" s="97" t="s">
        <v>372</v>
      </c>
      <c r="B56" s="104" t="s">
        <v>42</v>
      </c>
      <c r="C56" s="106" t="s">
        <v>71</v>
      </c>
      <c r="D56" s="106" t="s">
        <v>65</v>
      </c>
      <c r="E56" s="106" t="s">
        <v>373</v>
      </c>
      <c r="F56" s="107" t="s">
        <v>374</v>
      </c>
      <c r="G56" s="106" t="s">
        <v>375</v>
      </c>
      <c r="H56" s="108" t="s">
        <v>107</v>
      </c>
      <c r="I56" s="108" t="s">
        <v>144</v>
      </c>
      <c r="J56" s="147">
        <v>1</v>
      </c>
      <c r="K56" s="119" t="s">
        <v>376</v>
      </c>
      <c r="L56" s="125" t="s">
        <v>110</v>
      </c>
      <c r="M56" s="97" t="s">
        <v>111</v>
      </c>
      <c r="N56" s="253"/>
      <c r="O56" s="248"/>
      <c r="P56" s="178">
        <v>0.8</v>
      </c>
      <c r="Q56" s="248"/>
      <c r="R56" s="248"/>
      <c r="S56" s="226">
        <v>1</v>
      </c>
      <c r="T56" s="248"/>
      <c r="U56" s="248"/>
      <c r="V56" s="226">
        <v>1</v>
      </c>
      <c r="W56" s="248"/>
      <c r="X56" s="248"/>
      <c r="Y56" s="227">
        <v>1</v>
      </c>
      <c r="Z56" s="84"/>
      <c r="AA56" s="84"/>
      <c r="AB56" s="84"/>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115"/>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row>
    <row r="57" spans="1:140" ht="24" customHeight="1">
      <c r="A57" s="97" t="s">
        <v>377</v>
      </c>
      <c r="B57" s="104" t="s">
        <v>42</v>
      </c>
      <c r="C57" s="106" t="s">
        <v>71</v>
      </c>
      <c r="D57" s="106" t="s">
        <v>65</v>
      </c>
      <c r="E57" s="106" t="s">
        <v>378</v>
      </c>
      <c r="F57" s="107" t="s">
        <v>379</v>
      </c>
      <c r="G57" s="106" t="s">
        <v>380</v>
      </c>
      <c r="H57" s="108" t="s">
        <v>107</v>
      </c>
      <c r="I57" s="108" t="s">
        <v>144</v>
      </c>
      <c r="J57" s="148">
        <v>1</v>
      </c>
      <c r="K57" s="107" t="s">
        <v>381</v>
      </c>
      <c r="L57" s="106" t="s">
        <v>110</v>
      </c>
      <c r="M57" s="97" t="s">
        <v>111</v>
      </c>
      <c r="N57" s="253"/>
      <c r="O57" s="248"/>
      <c r="P57" s="226">
        <v>1</v>
      </c>
      <c r="Q57" s="248"/>
      <c r="R57" s="248"/>
      <c r="S57" s="226">
        <v>1</v>
      </c>
      <c r="T57" s="248"/>
      <c r="U57" s="248"/>
      <c r="V57" s="226">
        <v>1</v>
      </c>
      <c r="W57" s="248"/>
      <c r="X57" s="248"/>
      <c r="Y57" s="227">
        <v>1</v>
      </c>
    </row>
    <row r="58" spans="1:140" ht="24" customHeight="1">
      <c r="A58" s="97" t="s">
        <v>382</v>
      </c>
      <c r="B58" s="149" t="s">
        <v>42</v>
      </c>
      <c r="C58" s="150" t="s">
        <v>71</v>
      </c>
      <c r="D58" s="151" t="s">
        <v>383</v>
      </c>
      <c r="E58" s="151" t="s">
        <v>384</v>
      </c>
      <c r="F58" s="152" t="s">
        <v>385</v>
      </c>
      <c r="G58" s="151" t="s">
        <v>386</v>
      </c>
      <c r="H58" s="153" t="s">
        <v>107</v>
      </c>
      <c r="I58" s="154" t="s">
        <v>144</v>
      </c>
      <c r="J58" s="155">
        <v>1</v>
      </c>
      <c r="K58" s="152" t="s">
        <v>387</v>
      </c>
      <c r="L58" s="125" t="s">
        <v>110</v>
      </c>
      <c r="M58" s="97" t="s">
        <v>111</v>
      </c>
      <c r="N58" s="253"/>
      <c r="O58" s="248"/>
      <c r="P58" s="226">
        <v>1</v>
      </c>
      <c r="Q58" s="248"/>
      <c r="R58" s="248"/>
      <c r="S58" s="226">
        <v>1</v>
      </c>
      <c r="T58" s="248"/>
      <c r="U58" s="248"/>
      <c r="V58" s="226">
        <v>1</v>
      </c>
      <c r="W58" s="248"/>
      <c r="X58" s="248"/>
      <c r="Y58" s="227">
        <v>1</v>
      </c>
    </row>
    <row r="59" spans="1:140" ht="24" customHeight="1">
      <c r="A59" s="97" t="s">
        <v>388</v>
      </c>
      <c r="B59" s="149" t="s">
        <v>42</v>
      </c>
      <c r="C59" s="156" t="s">
        <v>71</v>
      </c>
      <c r="D59" s="157" t="s">
        <v>383</v>
      </c>
      <c r="E59" s="157" t="s">
        <v>389</v>
      </c>
      <c r="F59" s="158" t="s">
        <v>390</v>
      </c>
      <c r="G59" s="157" t="s">
        <v>391</v>
      </c>
      <c r="H59" s="153" t="s">
        <v>107</v>
      </c>
      <c r="I59" s="154" t="s">
        <v>144</v>
      </c>
      <c r="J59" s="155">
        <v>1</v>
      </c>
      <c r="K59" s="158" t="s">
        <v>392</v>
      </c>
      <c r="L59" s="125" t="s">
        <v>110</v>
      </c>
      <c r="M59" s="97" t="s">
        <v>111</v>
      </c>
      <c r="N59" s="253"/>
      <c r="O59" s="248"/>
      <c r="P59" s="226">
        <v>1</v>
      </c>
      <c r="Q59" s="248"/>
      <c r="R59" s="248"/>
      <c r="S59" s="226">
        <v>1</v>
      </c>
      <c r="T59" s="248"/>
      <c r="U59" s="248"/>
      <c r="V59" s="226">
        <v>1</v>
      </c>
      <c r="W59" s="248"/>
      <c r="X59" s="248"/>
      <c r="Y59" s="227">
        <v>1</v>
      </c>
    </row>
    <row r="60" spans="1:140" ht="24" customHeight="1">
      <c r="A60" s="97" t="s">
        <v>393</v>
      </c>
      <c r="B60" s="159" t="s">
        <v>42</v>
      </c>
      <c r="C60" s="156" t="s">
        <v>71</v>
      </c>
      <c r="D60" s="157" t="s">
        <v>383</v>
      </c>
      <c r="E60" s="157" t="s">
        <v>394</v>
      </c>
      <c r="F60" s="158" t="s">
        <v>395</v>
      </c>
      <c r="G60" s="157" t="s">
        <v>396</v>
      </c>
      <c r="H60" s="160" t="s">
        <v>107</v>
      </c>
      <c r="I60" s="161" t="s">
        <v>144</v>
      </c>
      <c r="J60" s="155">
        <v>1</v>
      </c>
      <c r="K60" s="158" t="s">
        <v>397</v>
      </c>
      <c r="L60" s="129" t="s">
        <v>110</v>
      </c>
      <c r="M60" s="243" t="s">
        <v>167</v>
      </c>
      <c r="N60" s="253"/>
      <c r="O60" s="248"/>
      <c r="P60" s="226">
        <v>1</v>
      </c>
      <c r="Q60" s="248"/>
      <c r="R60" s="248"/>
      <c r="S60" s="226">
        <v>1</v>
      </c>
      <c r="T60" s="248"/>
      <c r="U60" s="248"/>
      <c r="V60" s="176">
        <v>0.2</v>
      </c>
      <c r="W60" s="248"/>
      <c r="X60" s="248"/>
      <c r="Y60" s="225">
        <v>0.67</v>
      </c>
    </row>
    <row r="61" spans="1:140" ht="24" customHeight="1">
      <c r="A61" s="97"/>
      <c r="B61" s="104" t="s">
        <v>42</v>
      </c>
      <c r="C61" s="106" t="s">
        <v>54</v>
      </c>
      <c r="D61" s="106" t="s">
        <v>73</v>
      </c>
      <c r="E61" s="106" t="s">
        <v>398</v>
      </c>
      <c r="F61" s="107" t="s">
        <v>399</v>
      </c>
      <c r="G61" s="106" t="s">
        <v>400</v>
      </c>
      <c r="H61" s="108" t="s">
        <v>107</v>
      </c>
      <c r="I61" s="108" t="s">
        <v>108</v>
      </c>
      <c r="J61" s="109">
        <v>0.95</v>
      </c>
      <c r="K61" s="107" t="s">
        <v>401</v>
      </c>
      <c r="L61" s="106" t="s">
        <v>110</v>
      </c>
      <c r="M61" s="97" t="s">
        <v>228</v>
      </c>
      <c r="N61" s="253"/>
      <c r="O61" s="248"/>
      <c r="P61" s="226">
        <v>0.96399999999999997</v>
      </c>
      <c r="Q61" s="248"/>
      <c r="R61" s="248"/>
      <c r="S61" s="226">
        <v>0.94599999999999995</v>
      </c>
      <c r="T61" s="248"/>
      <c r="U61" s="248"/>
      <c r="V61" s="226">
        <v>0.95199999999999996</v>
      </c>
      <c r="W61" s="248"/>
      <c r="X61" s="248"/>
      <c r="Y61" s="227">
        <v>0.997</v>
      </c>
    </row>
    <row r="62" spans="1:140" ht="24" customHeight="1">
      <c r="A62" s="97"/>
      <c r="B62" s="104" t="s">
        <v>42</v>
      </c>
      <c r="C62" s="106" t="s">
        <v>54</v>
      </c>
      <c r="D62" s="106" t="s">
        <v>73</v>
      </c>
      <c r="E62" s="106" t="s">
        <v>402</v>
      </c>
      <c r="F62" s="107" t="s">
        <v>403</v>
      </c>
      <c r="G62" s="106" t="s">
        <v>400</v>
      </c>
      <c r="H62" s="108" t="s">
        <v>107</v>
      </c>
      <c r="I62" s="108" t="s">
        <v>108</v>
      </c>
      <c r="J62" s="109">
        <v>0.95</v>
      </c>
      <c r="K62" s="107" t="s">
        <v>404</v>
      </c>
      <c r="L62" s="106" t="s">
        <v>110</v>
      </c>
      <c r="M62" s="97" t="s">
        <v>228</v>
      </c>
      <c r="N62" s="253"/>
      <c r="O62" s="248"/>
      <c r="P62" s="226">
        <v>0.95599999999999996</v>
      </c>
      <c r="Q62" s="248"/>
      <c r="R62" s="248"/>
      <c r="S62" s="226">
        <v>0.92900000000000005</v>
      </c>
      <c r="T62" s="248"/>
      <c r="U62" s="248"/>
      <c r="V62" s="178">
        <v>0.81599999999999995</v>
      </c>
      <c r="W62" s="248"/>
      <c r="X62" s="248"/>
      <c r="Y62" s="227">
        <v>0.98499999999999999</v>
      </c>
    </row>
    <row r="63" spans="1:140" ht="24" customHeight="1" thickBot="1">
      <c r="A63" s="97"/>
      <c r="B63" s="162" t="s">
        <v>42</v>
      </c>
      <c r="C63" s="163" t="s">
        <v>54</v>
      </c>
      <c r="D63" s="163" t="s">
        <v>73</v>
      </c>
      <c r="E63" s="163" t="s">
        <v>405</v>
      </c>
      <c r="F63" s="164" t="s">
        <v>406</v>
      </c>
      <c r="G63" s="163" t="s">
        <v>407</v>
      </c>
      <c r="H63" s="165" t="s">
        <v>107</v>
      </c>
      <c r="I63" s="165" t="s">
        <v>408</v>
      </c>
      <c r="J63" s="166">
        <v>0.9</v>
      </c>
      <c r="K63" s="164" t="s">
        <v>409</v>
      </c>
      <c r="L63" s="163" t="s">
        <v>122</v>
      </c>
      <c r="M63" s="244" t="s">
        <v>341</v>
      </c>
      <c r="N63" s="255"/>
      <c r="O63" s="256"/>
      <c r="P63" s="256"/>
      <c r="Q63" s="256"/>
      <c r="R63" s="256"/>
      <c r="S63" s="256"/>
      <c r="T63" s="256"/>
      <c r="U63" s="256"/>
      <c r="V63" s="256"/>
      <c r="W63" s="256"/>
      <c r="X63" s="241">
        <v>0.98</v>
      </c>
      <c r="Y63" s="257"/>
    </row>
    <row r="65" ht="12.75" customHeight="1"/>
  </sheetData>
  <autoFilter ref="A4:EJ63"/>
  <mergeCells count="1">
    <mergeCell ref="N1:Y3"/>
  </mergeCells>
  <conditionalFormatting sqref="N5">
    <cfRule type="cellIs" dxfId="49" priority="32" operator="between">
      <formula>102</formula>
      <formula>500</formula>
    </cfRule>
    <cfRule type="cellIs" dxfId="48" priority="33" operator="between">
      <formula>90%</formula>
      <formula>100%</formula>
    </cfRule>
    <cfRule type="cellIs" dxfId="47" priority="34" operator="between">
      <formula>70%</formula>
      <formula>90%</formula>
    </cfRule>
    <cfRule type="cellIs" dxfId="46" priority="35" operator="between">
      <formula>25%</formula>
      <formula>50%</formula>
    </cfRule>
    <cfRule type="cellIs" dxfId="45" priority="36" operator="between">
      <formula>0%</formula>
      <formula>24%</formula>
    </cfRule>
  </conditionalFormatting>
  <conditionalFormatting sqref="S19 N11:O19 Q11:R15 T11:U19 X16 V16 V17:X19 W12:W16 W11:X11 Y12:Y15 W5:X7 V8:X9 T5:U7 R8:T9 Q5:R7 P8:P9 O5 N6:O9 P16:R19">
    <cfRule type="cellIs" dxfId="44" priority="26" operator="between">
      <formula>102</formula>
      <formula>500</formula>
    </cfRule>
    <cfRule type="cellIs" dxfId="43" priority="27" operator="between">
      <formula>90%</formula>
      <formula>100%</formula>
    </cfRule>
    <cfRule type="cellIs" dxfId="42" priority="28" operator="between">
      <formula>70%</formula>
      <formula>90%</formula>
    </cfRule>
    <cfRule type="cellIs" dxfId="41" priority="29" operator="between">
      <formula>25%</formula>
      <formula>50%</formula>
    </cfRule>
    <cfRule type="cellIs" dxfId="40" priority="30" operator="between">
      <formula>0%</formula>
      <formula>24%</formula>
    </cfRule>
  </conditionalFormatting>
  <conditionalFormatting sqref="N22:X24">
    <cfRule type="cellIs" dxfId="39" priority="20" operator="between">
      <formula>102</formula>
      <formula>500</formula>
    </cfRule>
    <cfRule type="cellIs" dxfId="38" priority="21" operator="between">
      <formula>90%</formula>
      <formula>100%</formula>
    </cfRule>
    <cfRule type="cellIs" dxfId="37" priority="22" operator="between">
      <formula>70%</formula>
      <formula>90%</formula>
    </cfRule>
    <cfRule type="cellIs" dxfId="36" priority="23" operator="between">
      <formula>25%</formula>
      <formula>50%</formula>
    </cfRule>
    <cfRule type="cellIs" dxfId="35" priority="24" operator="between">
      <formula>0%</formula>
      <formula>24%</formula>
    </cfRule>
  </conditionalFormatting>
  <conditionalFormatting sqref="W28:X33 V34:X34 T28:U34 Q28:R33 P34:R34 N28:O34">
    <cfRule type="cellIs" dxfId="34" priority="14" operator="between">
      <formula>102</formula>
      <formula>500</formula>
    </cfRule>
    <cfRule type="cellIs" dxfId="33" priority="15" operator="between">
      <formula>90%</formula>
      <formula>100%</formula>
    </cfRule>
    <cfRule type="cellIs" dxfId="32" priority="16" operator="between">
      <formula>70%</formula>
      <formula>90%</formula>
    </cfRule>
    <cfRule type="cellIs" dxfId="31" priority="17" operator="between">
      <formula>25%</formula>
      <formula>50%</formula>
    </cfRule>
    <cfRule type="cellIs" dxfId="30" priority="18" operator="between">
      <formula>0%</formula>
      <formula>24%</formula>
    </cfRule>
  </conditionalFormatting>
  <conditionalFormatting sqref="N40:O63">
    <cfRule type="cellIs" dxfId="29" priority="8" operator="between">
      <formula>102</formula>
      <formula>500</formula>
    </cfRule>
    <cfRule type="cellIs" dxfId="28" priority="9" operator="between">
      <formula>90%</formula>
      <formula>100%</formula>
    </cfRule>
    <cfRule type="cellIs" dxfId="27" priority="10" operator="between">
      <formula>70%</formula>
      <formula>90%</formula>
    </cfRule>
    <cfRule type="cellIs" dxfId="26" priority="11" operator="between">
      <formula>25%</formula>
      <formula>50%</formula>
    </cfRule>
    <cfRule type="cellIs" dxfId="25" priority="12" operator="between">
      <formula>0%</formula>
      <formula>24%</formula>
    </cfRule>
  </conditionalFormatting>
  <conditionalFormatting sqref="W40:X62 Y63 V63:W63 T47:T63 V41:V43 V45:V54 U45:U63 T40:U44 S41:S42 S45:S46 S54 S63 P63 P46:P54 P41:P43 Q40:R63">
    <cfRule type="cellIs" dxfId="24" priority="2" operator="between">
      <formula>102</formula>
      <formula>500</formula>
    </cfRule>
    <cfRule type="cellIs" dxfId="23" priority="3" operator="between">
      <formula>90%</formula>
      <formula>100%</formula>
    </cfRule>
    <cfRule type="cellIs" dxfId="22" priority="4" operator="between">
      <formula>70%</formula>
      <formula>90%</formula>
    </cfRule>
    <cfRule type="cellIs" dxfId="21" priority="5" operator="between">
      <formula>25%</formula>
      <formula>50%</formula>
    </cfRule>
    <cfRule type="cellIs" dxfId="20" priority="6" operator="between">
      <formula>0%</formula>
      <formula>24%</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Blanks" priority="31" id="{A02415D9-D8B9-425F-AEDD-22D1C5D60C5D}">
            <xm:f>LEN(TRIM(RESUMEN!N5))=0</xm:f>
            <x14:dxf>
              <fill>
                <patternFill patternType="lightUp">
                  <fgColor rgb="FF989494"/>
                  <bgColor rgb="FFC5C2C2"/>
                </patternFill>
              </fill>
            </x14:dxf>
          </x14:cfRule>
          <xm:sqref>N5</xm:sqref>
        </x14:conditionalFormatting>
        <x14:conditionalFormatting xmlns:xm="http://schemas.microsoft.com/office/excel/2006/main">
          <x14:cfRule type="containsBlanks" priority="25" id="{14AA49F2-B0F1-473D-B9B1-F29F3BE066F1}">
            <xm:f>LEN(TRIM(RESUMEN!N5))=0</xm:f>
            <x14:dxf>
              <fill>
                <patternFill patternType="lightUp">
                  <fgColor rgb="FF989494"/>
                  <bgColor rgb="FFC5C2C2"/>
                </patternFill>
              </fill>
            </x14:dxf>
          </x14:cfRule>
          <xm:sqref>S19 N11:O19 Q11:R15 T11:U19 X16 V16 V17:X19 W12:W16 W11:X11 Y12:Y15 W5:X7 V8:X9 T5:U7 R8:T9 Q5:R7 P8:P9 O5 N6:O9 P16:R19</xm:sqref>
        </x14:conditionalFormatting>
        <x14:conditionalFormatting xmlns:xm="http://schemas.microsoft.com/office/excel/2006/main">
          <x14:cfRule type="containsBlanks" priority="19" id="{C7C9B218-07CF-4625-8DB8-6BB93D781F32}">
            <xm:f>LEN(TRIM(RESUMEN!N22))=0</xm:f>
            <x14:dxf>
              <fill>
                <patternFill patternType="lightUp">
                  <fgColor rgb="FF989494"/>
                  <bgColor rgb="FFC5C2C2"/>
                </patternFill>
              </fill>
            </x14:dxf>
          </x14:cfRule>
          <xm:sqref>N22:X24</xm:sqref>
        </x14:conditionalFormatting>
        <x14:conditionalFormatting xmlns:xm="http://schemas.microsoft.com/office/excel/2006/main">
          <x14:cfRule type="containsBlanks" priority="13" id="{41B00215-D5DF-4CF9-9EFB-1E01E9B6C628}">
            <xm:f>LEN(TRIM(RESUMEN!N28))=0</xm:f>
            <x14:dxf>
              <fill>
                <patternFill patternType="lightUp">
                  <fgColor rgb="FF989494"/>
                  <bgColor rgb="FFC5C2C2"/>
                </patternFill>
              </fill>
            </x14:dxf>
          </x14:cfRule>
          <xm:sqref>W28:X33 V34:X34 T28:U34 Q28:R33 P34:R34 N28:O34</xm:sqref>
        </x14:conditionalFormatting>
        <x14:conditionalFormatting xmlns:xm="http://schemas.microsoft.com/office/excel/2006/main">
          <x14:cfRule type="containsBlanks" priority="7" id="{500CFEE0-FD81-48B3-9235-6F915D5EB5DC}">
            <xm:f>LEN(TRIM(RESUMEN!N40))=0</xm:f>
            <x14:dxf>
              <fill>
                <patternFill patternType="lightUp">
                  <fgColor rgb="FF989494"/>
                  <bgColor rgb="FFC5C2C2"/>
                </patternFill>
              </fill>
            </x14:dxf>
          </x14:cfRule>
          <xm:sqref>N40:O63</xm:sqref>
        </x14:conditionalFormatting>
        <x14:conditionalFormatting xmlns:xm="http://schemas.microsoft.com/office/excel/2006/main">
          <x14:cfRule type="containsBlanks" priority="1" id="{B2621875-8C62-48C3-9F77-B2E74D69FC0C}">
            <xm:f>LEN(TRIM(RESUMEN!P40))=0</xm:f>
            <x14:dxf>
              <fill>
                <patternFill patternType="lightUp">
                  <fgColor rgb="FF989494"/>
                  <bgColor rgb="FFC5C2C2"/>
                </patternFill>
              </fill>
            </x14:dxf>
          </x14:cfRule>
          <xm:sqref>W40:X62 Y63 V63:W63 T47:T63 V41:V43 V45:V54 U45:U63 T40:U44 S41:S42 S45:S46 S54 S63 P63 P46:P54 P41:P43 Q40:R63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36" sqref="S36"/>
    </sheetView>
  </sheetViews>
  <sheetFormatPr baseColWidth="10" defaultColWidth="11.375" defaultRowHeight="14.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topLeftCell="C1" workbookViewId="0">
      <selection activeCell="E1" sqref="E1:J4"/>
    </sheetView>
  </sheetViews>
  <sheetFormatPr baseColWidth="10" defaultColWidth="11.375" defaultRowHeight="14.25"/>
  <cols>
    <col min="1" max="1" width="4.625" customWidth="1"/>
    <col min="2" max="2" width="111.75" customWidth="1"/>
    <col min="4" max="4" width="13.875" customWidth="1"/>
  </cols>
  <sheetData>
    <row r="1" spans="1:23" ht="24">
      <c r="A1" s="334" t="s">
        <v>410</v>
      </c>
      <c r="B1" s="334"/>
      <c r="C1" s="334"/>
      <c r="D1" s="334"/>
      <c r="E1" s="340" t="s">
        <v>411</v>
      </c>
      <c r="F1" s="340"/>
      <c r="G1" s="340"/>
      <c r="H1" s="340"/>
      <c r="I1" s="340"/>
      <c r="J1" s="340"/>
      <c r="K1" s="338" t="s">
        <v>412</v>
      </c>
      <c r="L1" s="338"/>
      <c r="M1" s="338"/>
      <c r="N1" s="338"/>
      <c r="O1" s="338"/>
      <c r="P1" s="338"/>
      <c r="Q1" s="338"/>
      <c r="R1" s="338"/>
      <c r="S1" s="338"/>
      <c r="T1" s="338"/>
      <c r="U1" s="338"/>
      <c r="V1" s="338"/>
      <c r="W1" s="77" t="s">
        <v>413</v>
      </c>
    </row>
    <row r="2" spans="1:23">
      <c r="A2" s="334"/>
      <c r="B2" s="334"/>
      <c r="C2" s="334"/>
      <c r="D2" s="334"/>
      <c r="E2" s="271"/>
      <c r="F2" s="267"/>
      <c r="G2" s="33"/>
      <c r="H2" s="34"/>
      <c r="I2" s="35"/>
      <c r="J2" s="41"/>
      <c r="K2" s="338"/>
      <c r="L2" s="338"/>
      <c r="M2" s="338"/>
      <c r="N2" s="338"/>
      <c r="O2" s="338"/>
      <c r="P2" s="338"/>
      <c r="Q2" s="338"/>
      <c r="R2" s="338"/>
      <c r="S2" s="338"/>
      <c r="T2" s="338"/>
      <c r="U2" s="338"/>
      <c r="V2" s="338"/>
      <c r="W2" s="78">
        <v>45382</v>
      </c>
    </row>
    <row r="3" spans="1:23">
      <c r="A3" s="334"/>
      <c r="B3" s="334"/>
      <c r="C3" s="334"/>
      <c r="D3" s="334"/>
      <c r="E3" s="272"/>
      <c r="F3" s="268"/>
      <c r="G3" s="63"/>
      <c r="H3" s="64"/>
      <c r="I3" s="65"/>
      <c r="J3" s="66"/>
      <c r="K3" s="339"/>
      <c r="L3" s="339"/>
      <c r="M3" s="339"/>
      <c r="N3" s="339"/>
      <c r="O3" s="339"/>
      <c r="P3" s="339"/>
      <c r="Q3" s="339"/>
      <c r="R3" s="339"/>
      <c r="S3" s="339"/>
      <c r="T3" s="339"/>
      <c r="U3" s="339"/>
      <c r="V3" s="339"/>
      <c r="W3" s="335" t="s">
        <v>414</v>
      </c>
    </row>
    <row r="4" spans="1:23" ht="45.75" thickBot="1">
      <c r="A4" s="73" t="s">
        <v>415</v>
      </c>
      <c r="B4" s="73" t="s">
        <v>82</v>
      </c>
      <c r="C4" s="74" t="s">
        <v>87</v>
      </c>
      <c r="D4" s="73" t="s">
        <v>89</v>
      </c>
      <c r="E4" s="68" t="s">
        <v>33</v>
      </c>
      <c r="F4" s="47" t="s">
        <v>34</v>
      </c>
      <c r="G4" s="47" t="s">
        <v>35</v>
      </c>
      <c r="H4" s="47" t="s">
        <v>36</v>
      </c>
      <c r="I4" s="47" t="s">
        <v>37</v>
      </c>
      <c r="J4" s="48" t="s">
        <v>38</v>
      </c>
      <c r="K4" s="79" t="s">
        <v>416</v>
      </c>
      <c r="L4" s="80" t="s">
        <v>417</v>
      </c>
      <c r="M4" s="80" t="s">
        <v>418</v>
      </c>
      <c r="N4" s="80" t="s">
        <v>419</v>
      </c>
      <c r="O4" s="80" t="s">
        <v>420</v>
      </c>
      <c r="P4" s="80" t="s">
        <v>421</v>
      </c>
      <c r="Q4" s="80" t="s">
        <v>422</v>
      </c>
      <c r="R4" s="80" t="s">
        <v>423</v>
      </c>
      <c r="S4" s="80" t="s">
        <v>424</v>
      </c>
      <c r="T4" s="80" t="s">
        <v>425</v>
      </c>
      <c r="U4" s="80" t="s">
        <v>426</v>
      </c>
      <c r="V4" s="81" t="s">
        <v>427</v>
      </c>
      <c r="W4" s="336"/>
    </row>
    <row r="5" spans="1:23" ht="45.75" thickBot="1">
      <c r="A5" s="72">
        <v>1</v>
      </c>
      <c r="B5" s="69" t="s">
        <v>104</v>
      </c>
      <c r="C5" s="70">
        <v>1</v>
      </c>
      <c r="D5" s="69"/>
      <c r="E5" s="68" t="s">
        <v>33</v>
      </c>
      <c r="F5" s="47" t="s">
        <v>34</v>
      </c>
      <c r="G5" s="47" t="s">
        <v>35</v>
      </c>
      <c r="H5" s="47" t="s">
        <v>36</v>
      </c>
      <c r="I5" s="47" t="s">
        <v>37</v>
      </c>
      <c r="J5" s="67" t="s">
        <v>38</v>
      </c>
      <c r="K5" s="1"/>
      <c r="L5" s="1"/>
      <c r="M5" s="1"/>
      <c r="N5" s="1"/>
      <c r="O5" s="1"/>
      <c r="P5" s="1"/>
      <c r="Q5" s="1"/>
      <c r="R5" s="1"/>
      <c r="S5" s="1"/>
      <c r="T5" s="1"/>
      <c r="U5" s="1"/>
      <c r="V5" s="1"/>
      <c r="W5" s="75" t="str">
        <f>IF(SUM(K5:V5)=0%,"",AVERAGE(K5:V5))</f>
        <v/>
      </c>
    </row>
    <row r="6" spans="1:23" ht="45.75" thickBot="1">
      <c r="A6" s="72">
        <v>2</v>
      </c>
      <c r="B6" s="69" t="s">
        <v>113</v>
      </c>
      <c r="C6" s="70">
        <v>1</v>
      </c>
      <c r="D6" s="69"/>
      <c r="E6" s="68" t="s">
        <v>33</v>
      </c>
      <c r="F6" s="47" t="s">
        <v>34</v>
      </c>
      <c r="G6" s="47" t="s">
        <v>35</v>
      </c>
      <c r="H6" s="47" t="s">
        <v>36</v>
      </c>
      <c r="I6" s="47" t="s">
        <v>37</v>
      </c>
      <c r="J6" s="67" t="s">
        <v>38</v>
      </c>
      <c r="K6" s="1"/>
      <c r="L6" s="1"/>
      <c r="M6" s="1"/>
      <c r="N6" s="1"/>
      <c r="O6" s="1"/>
      <c r="P6" s="1"/>
      <c r="Q6" s="1"/>
      <c r="R6" s="1"/>
      <c r="S6" s="1"/>
      <c r="T6" s="1"/>
      <c r="U6" s="1"/>
      <c r="V6" s="1"/>
      <c r="W6" s="75" t="str">
        <f t="shared" ref="W6:W58" si="0">IF(SUM(K6:V6)=0%,"",AVERAGE(K6:V6))</f>
        <v/>
      </c>
    </row>
    <row r="7" spans="1:23" ht="45.75" thickBot="1">
      <c r="A7" s="72">
        <v>3</v>
      </c>
      <c r="B7" s="69" t="s">
        <v>118</v>
      </c>
      <c r="C7" s="70">
        <v>1</v>
      </c>
      <c r="D7" s="69"/>
      <c r="E7" s="68" t="s">
        <v>33</v>
      </c>
      <c r="F7" s="47" t="s">
        <v>34</v>
      </c>
      <c r="G7" s="47" t="s">
        <v>35</v>
      </c>
      <c r="H7" s="47" t="s">
        <v>36</v>
      </c>
      <c r="I7" s="47" t="s">
        <v>37</v>
      </c>
      <c r="J7" s="67" t="s">
        <v>38</v>
      </c>
      <c r="K7" s="1"/>
      <c r="L7" s="1"/>
      <c r="M7" s="1"/>
      <c r="N7" s="1"/>
      <c r="O7" s="1"/>
      <c r="P7" s="1"/>
      <c r="Q7" s="1"/>
      <c r="R7" s="1"/>
      <c r="S7" s="1"/>
      <c r="T7" s="1"/>
      <c r="U7" s="1"/>
      <c r="V7" s="1"/>
      <c r="W7" s="75" t="str">
        <f t="shared" si="0"/>
        <v/>
      </c>
    </row>
    <row r="8" spans="1:23" ht="45.75" thickBot="1">
      <c r="A8" s="72">
        <v>4</v>
      </c>
      <c r="B8" s="69" t="s">
        <v>124</v>
      </c>
      <c r="C8" s="70">
        <v>1</v>
      </c>
      <c r="D8" s="69"/>
      <c r="E8" s="68" t="s">
        <v>33</v>
      </c>
      <c r="F8" s="47" t="s">
        <v>34</v>
      </c>
      <c r="G8" s="47" t="s">
        <v>35</v>
      </c>
      <c r="H8" s="47" t="s">
        <v>36</v>
      </c>
      <c r="I8" s="47" t="s">
        <v>37</v>
      </c>
      <c r="J8" s="67" t="s">
        <v>38</v>
      </c>
      <c r="K8" s="1"/>
      <c r="L8" s="1"/>
      <c r="M8" s="1"/>
      <c r="N8" s="1"/>
      <c r="O8" s="1"/>
      <c r="P8" s="1"/>
      <c r="Q8" s="1"/>
      <c r="R8" s="1"/>
      <c r="S8" s="1"/>
      <c r="T8" s="1"/>
      <c r="U8" s="1"/>
      <c r="V8" s="1"/>
      <c r="W8" s="75" t="str">
        <f t="shared" si="0"/>
        <v/>
      </c>
    </row>
    <row r="9" spans="1:23" ht="45.75" thickBot="1">
      <c r="A9" s="72">
        <v>5</v>
      </c>
      <c r="B9" s="69" t="s">
        <v>130</v>
      </c>
      <c r="C9" s="70">
        <v>1</v>
      </c>
      <c r="D9" s="69"/>
      <c r="E9" s="68" t="s">
        <v>33</v>
      </c>
      <c r="F9" s="47" t="s">
        <v>34</v>
      </c>
      <c r="G9" s="47" t="s">
        <v>35</v>
      </c>
      <c r="H9" s="47" t="s">
        <v>36</v>
      </c>
      <c r="I9" s="47" t="s">
        <v>37</v>
      </c>
      <c r="J9" s="67" t="s">
        <v>38</v>
      </c>
      <c r="K9" s="1"/>
      <c r="L9" s="1"/>
      <c r="M9" s="1"/>
      <c r="N9" s="1"/>
      <c r="O9" s="1"/>
      <c r="P9" s="1"/>
      <c r="Q9" s="1"/>
      <c r="R9" s="1"/>
      <c r="S9" s="1"/>
      <c r="T9" s="1"/>
      <c r="U9" s="1"/>
      <c r="V9" s="1"/>
      <c r="W9" s="75" t="str">
        <f t="shared" si="0"/>
        <v/>
      </c>
    </row>
    <row r="10" spans="1:23" ht="45.75" thickBot="1">
      <c r="A10" s="72">
        <v>6</v>
      </c>
      <c r="B10" s="69" t="s">
        <v>135</v>
      </c>
      <c r="C10" s="70">
        <v>1</v>
      </c>
      <c r="D10" s="69"/>
      <c r="E10" s="68" t="s">
        <v>33</v>
      </c>
      <c r="F10" s="47" t="s">
        <v>34</v>
      </c>
      <c r="G10" s="47" t="s">
        <v>35</v>
      </c>
      <c r="H10" s="47" t="s">
        <v>36</v>
      </c>
      <c r="I10" s="47" t="s">
        <v>37</v>
      </c>
      <c r="J10" s="67" t="s">
        <v>38</v>
      </c>
      <c r="K10" s="1"/>
      <c r="L10" s="1"/>
      <c r="M10" s="1"/>
      <c r="N10" s="1"/>
      <c r="O10" s="1"/>
      <c r="P10" s="1"/>
      <c r="Q10" s="1"/>
      <c r="R10" s="1"/>
      <c r="S10" s="1"/>
      <c r="T10" s="1"/>
      <c r="U10" s="1"/>
      <c r="V10" s="1"/>
      <c r="W10" s="75" t="str">
        <f t="shared" si="0"/>
        <v/>
      </c>
    </row>
    <row r="11" spans="1:23" ht="45.75" thickBot="1">
      <c r="A11" s="72">
        <v>7</v>
      </c>
      <c r="B11" s="69" t="s">
        <v>141</v>
      </c>
      <c r="C11" s="70">
        <v>1</v>
      </c>
      <c r="D11" s="69"/>
      <c r="E11" s="68" t="s">
        <v>33</v>
      </c>
      <c r="F11" s="47" t="s">
        <v>34</v>
      </c>
      <c r="G11" s="47" t="s">
        <v>35</v>
      </c>
      <c r="H11" s="47" t="s">
        <v>36</v>
      </c>
      <c r="I11" s="47" t="s">
        <v>37</v>
      </c>
      <c r="J11" s="67" t="s">
        <v>38</v>
      </c>
      <c r="K11" s="1"/>
      <c r="L11" s="1"/>
      <c r="M11" s="1"/>
      <c r="N11" s="1"/>
      <c r="O11" s="1"/>
      <c r="P11" s="1"/>
      <c r="Q11" s="1"/>
      <c r="R11" s="1"/>
      <c r="S11" s="1"/>
      <c r="T11" s="1"/>
      <c r="U11" s="1"/>
      <c r="V11" s="1"/>
      <c r="W11" s="75" t="str">
        <f t="shared" si="0"/>
        <v/>
      </c>
    </row>
    <row r="12" spans="1:23" ht="45.75" thickBot="1">
      <c r="A12" s="72">
        <v>8</v>
      </c>
      <c r="B12" s="69" t="s">
        <v>428</v>
      </c>
      <c r="C12" s="70">
        <v>1</v>
      </c>
      <c r="D12" s="69"/>
      <c r="E12" s="68" t="s">
        <v>33</v>
      </c>
      <c r="F12" s="47" t="s">
        <v>34</v>
      </c>
      <c r="G12" s="47" t="s">
        <v>35</v>
      </c>
      <c r="H12" s="47" t="s">
        <v>36</v>
      </c>
      <c r="I12" s="47" t="s">
        <v>37</v>
      </c>
      <c r="J12" s="67" t="s">
        <v>38</v>
      </c>
      <c r="K12" s="1"/>
      <c r="L12" s="1"/>
      <c r="M12" s="1"/>
      <c r="N12" s="1"/>
      <c r="O12" s="1"/>
      <c r="P12" s="1"/>
      <c r="Q12" s="1"/>
      <c r="R12" s="1"/>
      <c r="S12" s="1"/>
      <c r="T12" s="1"/>
      <c r="U12" s="1"/>
      <c r="V12" s="1"/>
      <c r="W12" s="75" t="str">
        <f t="shared" si="0"/>
        <v/>
      </c>
    </row>
    <row r="13" spans="1:23" ht="45.75" thickBot="1">
      <c r="A13" s="72">
        <v>9</v>
      </c>
      <c r="B13" s="69" t="s">
        <v>429</v>
      </c>
      <c r="C13" s="70">
        <v>1</v>
      </c>
      <c r="D13" s="69"/>
      <c r="E13" s="68" t="s">
        <v>33</v>
      </c>
      <c r="F13" s="47" t="s">
        <v>34</v>
      </c>
      <c r="G13" s="47" t="s">
        <v>35</v>
      </c>
      <c r="H13" s="47" t="s">
        <v>36</v>
      </c>
      <c r="I13" s="47" t="s">
        <v>37</v>
      </c>
      <c r="J13" s="67" t="s">
        <v>38</v>
      </c>
      <c r="K13" s="1"/>
      <c r="L13" s="1"/>
      <c r="M13" s="1"/>
      <c r="N13" s="1"/>
      <c r="O13" s="1"/>
      <c r="P13" s="1"/>
      <c r="Q13" s="1"/>
      <c r="R13" s="1"/>
      <c r="S13" s="1"/>
      <c r="T13" s="1"/>
      <c r="U13" s="1"/>
      <c r="V13" s="1"/>
      <c r="W13" s="75" t="str">
        <f t="shared" si="0"/>
        <v/>
      </c>
    </row>
    <row r="14" spans="1:23" ht="45.75" thickBot="1">
      <c r="A14" s="72">
        <v>10</v>
      </c>
      <c r="B14" s="69" t="s">
        <v>158</v>
      </c>
      <c r="C14" s="70">
        <v>1</v>
      </c>
      <c r="D14" s="69"/>
      <c r="E14" s="68" t="s">
        <v>33</v>
      </c>
      <c r="F14" s="47" t="s">
        <v>34</v>
      </c>
      <c r="G14" s="47" t="s">
        <v>35</v>
      </c>
      <c r="H14" s="47" t="s">
        <v>36</v>
      </c>
      <c r="I14" s="47" t="s">
        <v>37</v>
      </c>
      <c r="J14" s="67" t="s">
        <v>38</v>
      </c>
      <c r="K14" s="1"/>
      <c r="L14" s="1"/>
      <c r="M14" s="1"/>
      <c r="N14" s="1"/>
      <c r="O14" s="1"/>
      <c r="P14" s="1"/>
      <c r="Q14" s="1"/>
      <c r="R14" s="1"/>
      <c r="S14" s="1"/>
      <c r="T14" s="1"/>
      <c r="U14" s="1"/>
      <c r="V14" s="1"/>
      <c r="W14" s="75" t="str">
        <f t="shared" si="0"/>
        <v/>
      </c>
    </row>
    <row r="15" spans="1:23" ht="45.75" thickBot="1">
      <c r="A15" s="72">
        <v>11</v>
      </c>
      <c r="B15" s="69" t="s">
        <v>430</v>
      </c>
      <c r="C15" s="70">
        <v>1</v>
      </c>
      <c r="D15" s="69"/>
      <c r="E15" s="68" t="s">
        <v>33</v>
      </c>
      <c r="F15" s="47" t="s">
        <v>34</v>
      </c>
      <c r="G15" s="47" t="s">
        <v>35</v>
      </c>
      <c r="H15" s="47" t="s">
        <v>36</v>
      </c>
      <c r="I15" s="47" t="s">
        <v>37</v>
      </c>
      <c r="J15" s="67" t="s">
        <v>38</v>
      </c>
      <c r="K15" s="1"/>
      <c r="L15" s="1"/>
      <c r="M15" s="1"/>
      <c r="N15" s="1"/>
      <c r="O15" s="1"/>
      <c r="P15" s="1"/>
      <c r="Q15" s="1"/>
      <c r="R15" s="1"/>
      <c r="S15" s="1"/>
      <c r="T15" s="1"/>
      <c r="U15" s="1"/>
      <c r="V15" s="1"/>
      <c r="W15" s="75" t="str">
        <f t="shared" si="0"/>
        <v/>
      </c>
    </row>
    <row r="16" spans="1:23" ht="45.75" thickBot="1">
      <c r="A16" s="72">
        <v>12</v>
      </c>
      <c r="B16" s="69" t="s">
        <v>431</v>
      </c>
      <c r="C16" s="70">
        <v>1</v>
      </c>
      <c r="D16" s="69"/>
      <c r="E16" s="68" t="s">
        <v>33</v>
      </c>
      <c r="F16" s="47" t="s">
        <v>34</v>
      </c>
      <c r="G16" s="47" t="s">
        <v>35</v>
      </c>
      <c r="H16" s="47" t="s">
        <v>36</v>
      </c>
      <c r="I16" s="47" t="s">
        <v>37</v>
      </c>
      <c r="J16" s="67" t="s">
        <v>38</v>
      </c>
      <c r="K16" s="1"/>
      <c r="L16" s="1"/>
      <c r="M16" s="1"/>
      <c r="N16" s="1"/>
      <c r="O16" s="1"/>
      <c r="P16" s="1"/>
      <c r="Q16" s="1"/>
      <c r="R16" s="1"/>
      <c r="S16" s="1"/>
      <c r="T16" s="1"/>
      <c r="U16" s="1"/>
      <c r="V16" s="1"/>
      <c r="W16" s="75" t="str">
        <f t="shared" si="0"/>
        <v/>
      </c>
    </row>
    <row r="17" spans="1:23" ht="45.75" thickBot="1">
      <c r="A17" s="72">
        <v>13</v>
      </c>
      <c r="B17" s="69" t="s">
        <v>432</v>
      </c>
      <c r="C17" s="70">
        <v>1</v>
      </c>
      <c r="D17" s="69"/>
      <c r="E17" s="68" t="s">
        <v>33</v>
      </c>
      <c r="F17" s="47" t="s">
        <v>34</v>
      </c>
      <c r="G17" s="47" t="s">
        <v>35</v>
      </c>
      <c r="H17" s="47" t="s">
        <v>36</v>
      </c>
      <c r="I17" s="47" t="s">
        <v>37</v>
      </c>
      <c r="J17" s="67" t="s">
        <v>38</v>
      </c>
      <c r="K17" s="1"/>
      <c r="L17" s="1"/>
      <c r="M17" s="1"/>
      <c r="N17" s="1"/>
      <c r="O17" s="1"/>
      <c r="P17" s="1"/>
      <c r="Q17" s="1"/>
      <c r="R17" s="1"/>
      <c r="S17" s="1"/>
      <c r="T17" s="1"/>
      <c r="U17" s="1"/>
      <c r="V17" s="1"/>
      <c r="W17" s="75" t="str">
        <f t="shared" si="0"/>
        <v/>
      </c>
    </row>
    <row r="18" spans="1:23" ht="45.75" thickBot="1">
      <c r="A18" s="72">
        <v>14</v>
      </c>
      <c r="B18" s="69" t="s">
        <v>433</v>
      </c>
      <c r="C18" s="70">
        <v>1</v>
      </c>
      <c r="D18" s="69"/>
      <c r="E18" s="68" t="s">
        <v>33</v>
      </c>
      <c r="F18" s="47" t="s">
        <v>34</v>
      </c>
      <c r="G18" s="47" t="s">
        <v>35</v>
      </c>
      <c r="H18" s="47" t="s">
        <v>36</v>
      </c>
      <c r="I18" s="47" t="s">
        <v>37</v>
      </c>
      <c r="J18" s="67" t="s">
        <v>38</v>
      </c>
      <c r="K18" s="1"/>
      <c r="L18" s="1"/>
      <c r="M18" s="1"/>
      <c r="N18" s="1"/>
      <c r="O18" s="1"/>
      <c r="P18" s="1"/>
      <c r="Q18" s="1"/>
      <c r="R18" s="1"/>
      <c r="S18" s="1"/>
      <c r="T18" s="1"/>
      <c r="U18" s="1"/>
      <c r="V18" s="1"/>
      <c r="W18" s="75" t="str">
        <f t="shared" si="0"/>
        <v/>
      </c>
    </row>
    <row r="19" spans="1:23" ht="45.75" thickBot="1">
      <c r="A19" s="72">
        <v>15</v>
      </c>
      <c r="B19" s="69" t="s">
        <v>434</v>
      </c>
      <c r="C19" s="70">
        <v>1</v>
      </c>
      <c r="D19" s="69"/>
      <c r="E19" s="68" t="s">
        <v>33</v>
      </c>
      <c r="F19" s="47" t="s">
        <v>34</v>
      </c>
      <c r="G19" s="47" t="s">
        <v>35</v>
      </c>
      <c r="H19" s="47" t="s">
        <v>36</v>
      </c>
      <c r="I19" s="47" t="s">
        <v>37</v>
      </c>
      <c r="J19" s="67" t="s">
        <v>38</v>
      </c>
      <c r="K19" s="1"/>
      <c r="L19" s="1"/>
      <c r="M19" s="1"/>
      <c r="N19" s="1"/>
      <c r="O19" s="1"/>
      <c r="P19" s="1"/>
      <c r="Q19" s="1"/>
      <c r="R19" s="1"/>
      <c r="S19" s="1"/>
      <c r="T19" s="1"/>
      <c r="U19" s="1"/>
      <c r="V19" s="1"/>
      <c r="W19" s="75" t="str">
        <f t="shared" si="0"/>
        <v/>
      </c>
    </row>
    <row r="20" spans="1:23" ht="45.75" thickBot="1">
      <c r="A20" s="72">
        <v>16</v>
      </c>
      <c r="B20" s="69" t="s">
        <v>435</v>
      </c>
      <c r="C20" s="70">
        <v>1</v>
      </c>
      <c r="D20" s="69"/>
      <c r="E20" s="68" t="s">
        <v>33</v>
      </c>
      <c r="F20" s="47" t="s">
        <v>34</v>
      </c>
      <c r="G20" s="47" t="s">
        <v>35</v>
      </c>
      <c r="H20" s="47" t="s">
        <v>36</v>
      </c>
      <c r="I20" s="47" t="s">
        <v>37</v>
      </c>
      <c r="J20" s="67" t="s">
        <v>38</v>
      </c>
      <c r="K20" s="1"/>
      <c r="L20" s="1"/>
      <c r="M20" s="1"/>
      <c r="N20" s="1"/>
      <c r="O20" s="1"/>
      <c r="P20" s="1"/>
      <c r="Q20" s="1"/>
      <c r="R20" s="1"/>
      <c r="S20" s="1"/>
      <c r="T20" s="1"/>
      <c r="U20" s="1"/>
      <c r="V20" s="1"/>
      <c r="W20" s="75" t="str">
        <f t="shared" si="0"/>
        <v/>
      </c>
    </row>
    <row r="21" spans="1:23" ht="45.75" thickBot="1">
      <c r="A21" s="72">
        <v>17</v>
      </c>
      <c r="B21" s="69" t="s">
        <v>436</v>
      </c>
      <c r="C21" s="70">
        <v>0.8</v>
      </c>
      <c r="D21" s="69"/>
      <c r="E21" s="68" t="s">
        <v>33</v>
      </c>
      <c r="F21" s="47" t="s">
        <v>34</v>
      </c>
      <c r="G21" s="47" t="s">
        <v>35</v>
      </c>
      <c r="H21" s="47" t="s">
        <v>36</v>
      </c>
      <c r="I21" s="47" t="s">
        <v>37</v>
      </c>
      <c r="J21" s="67" t="s">
        <v>38</v>
      </c>
      <c r="K21" s="1"/>
      <c r="L21" s="1"/>
      <c r="M21" s="1"/>
      <c r="N21" s="1"/>
      <c r="O21" s="1"/>
      <c r="P21" s="1"/>
      <c r="Q21" s="1"/>
      <c r="R21" s="1"/>
      <c r="S21" s="1"/>
      <c r="T21" s="1"/>
      <c r="U21" s="1"/>
      <c r="V21" s="1"/>
      <c r="W21" s="75" t="str">
        <f t="shared" si="0"/>
        <v/>
      </c>
    </row>
    <row r="22" spans="1:23" ht="45.75" thickBot="1">
      <c r="A22" s="72">
        <v>18</v>
      </c>
      <c r="B22" s="69" t="s">
        <v>186</v>
      </c>
      <c r="C22" s="70">
        <v>1</v>
      </c>
      <c r="D22" s="69"/>
      <c r="E22" s="68" t="s">
        <v>33</v>
      </c>
      <c r="F22" s="47" t="s">
        <v>34</v>
      </c>
      <c r="G22" s="47" t="s">
        <v>35</v>
      </c>
      <c r="H22" s="47" t="s">
        <v>36</v>
      </c>
      <c r="I22" s="47" t="s">
        <v>37</v>
      </c>
      <c r="J22" s="67" t="s">
        <v>38</v>
      </c>
      <c r="K22" s="2" t="e">
        <f>#REF!</f>
        <v>#REF!</v>
      </c>
      <c r="L22" s="2" t="e">
        <f>#REF!</f>
        <v>#REF!</v>
      </c>
      <c r="M22" s="2"/>
      <c r="N22" s="2"/>
      <c r="O22" s="2"/>
      <c r="P22" s="2"/>
      <c r="Q22" s="2"/>
      <c r="R22" s="2"/>
      <c r="S22" s="2"/>
      <c r="T22" s="2"/>
      <c r="U22" s="2"/>
      <c r="V22" s="2"/>
      <c r="W22" s="76" t="e">
        <f t="shared" si="0"/>
        <v>#REF!</v>
      </c>
    </row>
    <row r="23" spans="1:23" ht="45.75" thickBot="1">
      <c r="A23" s="72">
        <v>19</v>
      </c>
      <c r="B23" s="69" t="s">
        <v>192</v>
      </c>
      <c r="C23" s="70">
        <v>1</v>
      </c>
      <c r="D23" s="69"/>
      <c r="E23" s="68" t="s">
        <v>33</v>
      </c>
      <c r="F23" s="47" t="s">
        <v>34</v>
      </c>
      <c r="G23" s="47" t="s">
        <v>35</v>
      </c>
      <c r="H23" s="47" t="s">
        <v>36</v>
      </c>
      <c r="I23" s="47" t="s">
        <v>37</v>
      </c>
      <c r="J23" s="67" t="s">
        <v>38</v>
      </c>
      <c r="K23" s="2" t="e">
        <f>#REF!</f>
        <v>#REF!</v>
      </c>
      <c r="L23" s="2" t="e">
        <f>#REF!</f>
        <v>#REF!</v>
      </c>
      <c r="M23" s="2"/>
      <c r="N23" s="2"/>
      <c r="O23" s="2"/>
      <c r="P23" s="2"/>
      <c r="Q23" s="2"/>
      <c r="R23" s="2"/>
      <c r="S23" s="2"/>
      <c r="T23" s="2"/>
      <c r="U23" s="2"/>
      <c r="V23" s="2"/>
      <c r="W23" s="76" t="e">
        <f t="shared" si="0"/>
        <v>#REF!</v>
      </c>
    </row>
    <row r="24" spans="1:23" ht="45.75" thickBot="1">
      <c r="A24" s="72">
        <v>20</v>
      </c>
      <c r="B24" s="69" t="s">
        <v>202</v>
      </c>
      <c r="C24" s="70">
        <v>0.9</v>
      </c>
      <c r="D24" s="69"/>
      <c r="E24" s="68" t="s">
        <v>33</v>
      </c>
      <c r="F24" s="47" t="s">
        <v>34</v>
      </c>
      <c r="G24" s="47" t="s">
        <v>35</v>
      </c>
      <c r="H24" s="47" t="s">
        <v>36</v>
      </c>
      <c r="I24" s="47" t="s">
        <v>37</v>
      </c>
      <c r="J24" s="67" t="s">
        <v>38</v>
      </c>
      <c r="K24" s="2"/>
      <c r="L24" s="2" t="e">
        <f>#REF!</f>
        <v>#REF!</v>
      </c>
      <c r="M24" s="2"/>
      <c r="N24" s="2"/>
      <c r="O24" s="2"/>
      <c r="P24" s="2"/>
      <c r="Q24" s="2"/>
      <c r="R24" s="2"/>
      <c r="S24" s="2"/>
      <c r="T24" s="2"/>
      <c r="U24" s="2"/>
      <c r="V24" s="2"/>
      <c r="W24" s="76" t="e">
        <f t="shared" si="0"/>
        <v>#REF!</v>
      </c>
    </row>
    <row r="25" spans="1:23" ht="45.75" thickBot="1">
      <c r="A25" s="72">
        <v>21</v>
      </c>
      <c r="B25" s="69" t="s">
        <v>207</v>
      </c>
      <c r="C25" s="70">
        <v>1</v>
      </c>
      <c r="D25" s="69"/>
      <c r="E25" s="68" t="s">
        <v>33</v>
      </c>
      <c r="F25" s="47" t="s">
        <v>34</v>
      </c>
      <c r="G25" s="47" t="s">
        <v>35</v>
      </c>
      <c r="H25" s="47" t="s">
        <v>36</v>
      </c>
      <c r="I25" s="47" t="s">
        <v>37</v>
      </c>
      <c r="J25" s="67" t="s">
        <v>38</v>
      </c>
      <c r="K25" s="2"/>
      <c r="L25" s="2"/>
      <c r="M25" s="2"/>
      <c r="N25" s="2"/>
      <c r="O25" s="2"/>
      <c r="P25" s="2"/>
      <c r="Q25" s="2"/>
      <c r="R25" s="2"/>
      <c r="S25" s="2"/>
      <c r="T25" s="2"/>
      <c r="U25" s="2"/>
      <c r="V25" s="2"/>
      <c r="W25" s="75" t="str">
        <f t="shared" si="0"/>
        <v/>
      </c>
    </row>
    <row r="26" spans="1:23" ht="45.75" thickBot="1">
      <c r="A26" s="72">
        <v>22</v>
      </c>
      <c r="B26" s="69" t="s">
        <v>212</v>
      </c>
      <c r="C26" s="69">
        <v>4</v>
      </c>
      <c r="D26" s="69"/>
      <c r="E26" s="68" t="s">
        <v>33</v>
      </c>
      <c r="F26" s="47" t="s">
        <v>34</v>
      </c>
      <c r="G26" s="47" t="s">
        <v>35</v>
      </c>
      <c r="H26" s="47" t="s">
        <v>36</v>
      </c>
      <c r="I26" s="47" t="s">
        <v>37</v>
      </c>
      <c r="J26" s="67" t="s">
        <v>38</v>
      </c>
      <c r="K26" s="2"/>
      <c r="L26" s="2"/>
      <c r="M26" s="2"/>
      <c r="N26" s="2"/>
      <c r="O26" s="2"/>
      <c r="P26" s="2"/>
      <c r="Q26" s="2"/>
      <c r="R26" s="2"/>
      <c r="S26" s="2"/>
      <c r="T26" s="2"/>
      <c r="U26" s="2"/>
      <c r="V26" s="2"/>
      <c r="W26" s="75" t="str">
        <f t="shared" si="0"/>
        <v/>
      </c>
    </row>
    <row r="27" spans="1:23" ht="45.75" thickBot="1">
      <c r="A27" s="72">
        <v>23</v>
      </c>
      <c r="B27" s="69" t="s">
        <v>437</v>
      </c>
      <c r="C27" s="70">
        <v>1</v>
      </c>
      <c r="D27" s="69"/>
      <c r="E27" s="68" t="s">
        <v>33</v>
      </c>
      <c r="F27" s="47" t="s">
        <v>34</v>
      </c>
      <c r="G27" s="47" t="s">
        <v>35</v>
      </c>
      <c r="H27" s="47" t="s">
        <v>36</v>
      </c>
      <c r="I27" s="47" t="s">
        <v>37</v>
      </c>
      <c r="J27" s="67" t="s">
        <v>38</v>
      </c>
      <c r="K27" s="2"/>
      <c r="L27" s="2"/>
      <c r="M27" s="2"/>
      <c r="N27" s="2"/>
      <c r="O27" s="2"/>
      <c r="P27" s="2"/>
      <c r="Q27" s="2"/>
      <c r="R27" s="2"/>
      <c r="S27" s="2"/>
      <c r="T27" s="2"/>
      <c r="U27" s="2"/>
      <c r="V27" s="2"/>
      <c r="W27" s="75" t="str">
        <f t="shared" si="0"/>
        <v/>
      </c>
    </row>
    <row r="28" spans="1:23" ht="45.75" thickBot="1">
      <c r="A28" s="72">
        <v>24</v>
      </c>
      <c r="B28" s="69" t="s">
        <v>438</v>
      </c>
      <c r="C28" s="69">
        <v>173</v>
      </c>
      <c r="D28" s="69"/>
      <c r="E28" s="68" t="s">
        <v>33</v>
      </c>
      <c r="F28" s="47" t="s">
        <v>34</v>
      </c>
      <c r="G28" s="47" t="s">
        <v>35</v>
      </c>
      <c r="H28" s="47" t="s">
        <v>36</v>
      </c>
      <c r="I28" s="47" t="s">
        <v>37</v>
      </c>
      <c r="J28" s="67" t="s">
        <v>38</v>
      </c>
      <c r="K28" s="2"/>
      <c r="L28" s="2"/>
      <c r="M28" s="2"/>
      <c r="N28" s="2"/>
      <c r="O28" s="2"/>
      <c r="P28" s="2"/>
      <c r="Q28" s="2"/>
      <c r="R28" s="2"/>
      <c r="S28" s="2"/>
      <c r="T28" s="2"/>
      <c r="U28" s="2"/>
      <c r="V28" s="2"/>
      <c r="W28" s="75" t="str">
        <f t="shared" si="0"/>
        <v/>
      </c>
    </row>
    <row r="29" spans="1:23" ht="45.75" thickBot="1">
      <c r="A29" s="72">
        <v>25</v>
      </c>
      <c r="B29" s="69" t="s">
        <v>224</v>
      </c>
      <c r="C29" s="70">
        <v>1</v>
      </c>
      <c r="D29" s="69"/>
      <c r="E29" s="68" t="s">
        <v>33</v>
      </c>
      <c r="F29" s="47" t="s">
        <v>34</v>
      </c>
      <c r="G29" s="47" t="s">
        <v>35</v>
      </c>
      <c r="H29" s="47" t="s">
        <v>36</v>
      </c>
      <c r="I29" s="47" t="s">
        <v>37</v>
      </c>
      <c r="J29" s="67" t="s">
        <v>38</v>
      </c>
      <c r="K29" s="2"/>
      <c r="L29" s="2"/>
      <c r="M29" s="2"/>
      <c r="N29" s="2"/>
      <c r="O29" s="2"/>
      <c r="P29" s="2"/>
      <c r="Q29" s="2"/>
      <c r="R29" s="2"/>
      <c r="S29" s="2"/>
      <c r="T29" s="2"/>
      <c r="U29" s="2"/>
      <c r="V29" s="2"/>
      <c r="W29" s="75" t="str">
        <f t="shared" si="0"/>
        <v/>
      </c>
    </row>
    <row r="30" spans="1:23" ht="45.75" thickBot="1">
      <c r="A30" s="72">
        <v>26</v>
      </c>
      <c r="B30" s="69" t="s">
        <v>226</v>
      </c>
      <c r="C30" s="70">
        <v>1</v>
      </c>
      <c r="D30" s="69"/>
      <c r="E30" s="68" t="s">
        <v>33</v>
      </c>
      <c r="F30" s="47" t="s">
        <v>34</v>
      </c>
      <c r="G30" s="47" t="s">
        <v>35</v>
      </c>
      <c r="H30" s="47" t="s">
        <v>36</v>
      </c>
      <c r="I30" s="47" t="s">
        <v>37</v>
      </c>
      <c r="J30" s="67" t="s">
        <v>38</v>
      </c>
      <c r="K30" s="2"/>
      <c r="L30" s="2"/>
      <c r="M30" s="2"/>
      <c r="N30" s="2"/>
      <c r="O30" s="2"/>
      <c r="P30" s="2"/>
      <c r="Q30" s="2"/>
      <c r="R30" s="2"/>
      <c r="S30" s="2"/>
      <c r="T30" s="2"/>
      <c r="U30" s="2"/>
      <c r="V30" s="2"/>
      <c r="W30" s="75" t="str">
        <f t="shared" si="0"/>
        <v/>
      </c>
    </row>
    <row r="31" spans="1:23" ht="45.75" thickBot="1">
      <c r="A31" s="72">
        <v>27</v>
      </c>
      <c r="B31" s="69" t="s">
        <v>234</v>
      </c>
      <c r="C31" s="70">
        <v>1</v>
      </c>
      <c r="D31" s="69"/>
      <c r="E31" s="68" t="s">
        <v>33</v>
      </c>
      <c r="F31" s="47" t="s">
        <v>34</v>
      </c>
      <c r="G31" s="47" t="s">
        <v>35</v>
      </c>
      <c r="H31" s="47" t="s">
        <v>36</v>
      </c>
      <c r="I31" s="47" t="s">
        <v>37</v>
      </c>
      <c r="J31" s="67" t="s">
        <v>38</v>
      </c>
      <c r="K31" s="2"/>
      <c r="L31" s="2"/>
      <c r="M31" s="2"/>
      <c r="N31" s="2"/>
      <c r="O31" s="2"/>
      <c r="P31" s="2"/>
      <c r="Q31" s="2"/>
      <c r="R31" s="2"/>
      <c r="S31" s="2"/>
      <c r="T31" s="2"/>
      <c r="U31" s="2"/>
      <c r="V31" s="2"/>
      <c r="W31" s="75" t="str">
        <f t="shared" si="0"/>
        <v/>
      </c>
    </row>
    <row r="32" spans="1:23" ht="45.75" thickBot="1">
      <c r="A32" s="72">
        <v>28</v>
      </c>
      <c r="B32" s="69" t="s">
        <v>239</v>
      </c>
      <c r="C32" s="70">
        <v>0.7</v>
      </c>
      <c r="D32" s="69"/>
      <c r="E32" s="68" t="s">
        <v>33</v>
      </c>
      <c r="F32" s="47" t="s">
        <v>34</v>
      </c>
      <c r="G32" s="47" t="s">
        <v>35</v>
      </c>
      <c r="H32" s="47" t="s">
        <v>36</v>
      </c>
      <c r="I32" s="47" t="s">
        <v>37</v>
      </c>
      <c r="J32" s="67" t="s">
        <v>38</v>
      </c>
      <c r="K32" s="2"/>
      <c r="L32" s="2"/>
      <c r="M32" s="2"/>
      <c r="N32" s="2"/>
      <c r="O32" s="2"/>
      <c r="P32" s="2"/>
      <c r="Q32" s="2"/>
      <c r="R32" s="2"/>
      <c r="S32" s="2"/>
      <c r="T32" s="2"/>
      <c r="U32" s="2"/>
      <c r="V32" s="2"/>
      <c r="W32" s="75" t="str">
        <f t="shared" si="0"/>
        <v/>
      </c>
    </row>
    <row r="33" spans="1:23" ht="45.75" thickBot="1">
      <c r="A33" s="72">
        <v>29</v>
      </c>
      <c r="B33" s="69" t="s">
        <v>244</v>
      </c>
      <c r="C33" s="70">
        <v>1</v>
      </c>
      <c r="D33" s="69"/>
      <c r="E33" s="68" t="s">
        <v>33</v>
      </c>
      <c r="F33" s="47" t="s">
        <v>34</v>
      </c>
      <c r="G33" s="47" t="s">
        <v>35</v>
      </c>
      <c r="H33" s="47" t="s">
        <v>36</v>
      </c>
      <c r="I33" s="47" t="s">
        <v>37</v>
      </c>
      <c r="J33" s="67" t="s">
        <v>38</v>
      </c>
      <c r="K33" s="2"/>
      <c r="L33" s="2"/>
      <c r="M33" s="2"/>
      <c r="N33" s="2"/>
      <c r="O33" s="2"/>
      <c r="P33" s="2"/>
      <c r="Q33" s="2"/>
      <c r="R33" s="2"/>
      <c r="S33" s="2"/>
      <c r="T33" s="2"/>
      <c r="U33" s="2"/>
      <c r="V33" s="2"/>
      <c r="W33" s="75" t="str">
        <f t="shared" si="0"/>
        <v/>
      </c>
    </row>
    <row r="34" spans="1:23" ht="45.75" thickBot="1">
      <c r="A34" s="72">
        <v>30</v>
      </c>
      <c r="B34" s="69" t="s">
        <v>248</v>
      </c>
      <c r="C34" s="70">
        <v>1E-3</v>
      </c>
      <c r="D34" s="69"/>
      <c r="E34" s="68" t="s">
        <v>33</v>
      </c>
      <c r="F34" s="47" t="s">
        <v>34</v>
      </c>
      <c r="G34" s="47" t="s">
        <v>35</v>
      </c>
      <c r="H34" s="47" t="s">
        <v>36</v>
      </c>
      <c r="I34" s="47" t="s">
        <v>37</v>
      </c>
      <c r="J34" s="67" t="s">
        <v>38</v>
      </c>
      <c r="K34" s="2"/>
      <c r="L34" s="2"/>
      <c r="M34" s="2"/>
      <c r="N34" s="2"/>
      <c r="O34" s="2"/>
      <c r="P34" s="2"/>
      <c r="Q34" s="2"/>
      <c r="R34" s="2"/>
      <c r="S34" s="2"/>
      <c r="T34" s="2"/>
      <c r="U34" s="2"/>
      <c r="V34" s="2"/>
      <c r="W34" s="75" t="str">
        <f t="shared" si="0"/>
        <v/>
      </c>
    </row>
    <row r="35" spans="1:23" ht="45.75" thickBot="1">
      <c r="A35" s="72">
        <v>31</v>
      </c>
      <c r="B35" s="69" t="s">
        <v>254</v>
      </c>
      <c r="C35" s="70">
        <v>1</v>
      </c>
      <c r="D35" s="69"/>
      <c r="E35" s="68" t="s">
        <v>33</v>
      </c>
      <c r="F35" s="47" t="s">
        <v>34</v>
      </c>
      <c r="G35" s="47" t="s">
        <v>35</v>
      </c>
      <c r="H35" s="47" t="s">
        <v>36</v>
      </c>
      <c r="I35" s="47" t="s">
        <v>37</v>
      </c>
      <c r="J35" s="67" t="s">
        <v>38</v>
      </c>
      <c r="K35" s="2"/>
      <c r="L35" s="2"/>
      <c r="M35" s="2"/>
      <c r="N35" s="2"/>
      <c r="O35" s="2"/>
      <c r="P35" s="2"/>
      <c r="Q35" s="2"/>
      <c r="R35" s="2"/>
      <c r="S35" s="2"/>
      <c r="T35" s="2"/>
      <c r="U35" s="2"/>
      <c r="V35" s="2"/>
      <c r="W35" s="75" t="str">
        <f t="shared" si="0"/>
        <v/>
      </c>
    </row>
    <row r="36" spans="1:23" ht="45.75" thickBot="1">
      <c r="A36" s="72">
        <v>32</v>
      </c>
      <c r="B36" s="69" t="s">
        <v>259</v>
      </c>
      <c r="C36" s="70">
        <v>1</v>
      </c>
      <c r="D36" s="69"/>
      <c r="E36" s="68" t="s">
        <v>33</v>
      </c>
      <c r="F36" s="47" t="s">
        <v>34</v>
      </c>
      <c r="G36" s="47" t="s">
        <v>35</v>
      </c>
      <c r="H36" s="47" t="s">
        <v>36</v>
      </c>
      <c r="I36" s="47" t="s">
        <v>37</v>
      </c>
      <c r="J36" s="67" t="s">
        <v>38</v>
      </c>
      <c r="K36" s="2"/>
      <c r="L36" s="2"/>
      <c r="M36" s="2"/>
      <c r="N36" s="2"/>
      <c r="O36" s="2"/>
      <c r="P36" s="2"/>
      <c r="Q36" s="2"/>
      <c r="R36" s="2"/>
      <c r="S36" s="2"/>
      <c r="T36" s="2"/>
      <c r="U36" s="2"/>
      <c r="V36" s="2"/>
      <c r="W36" s="75" t="str">
        <f t="shared" si="0"/>
        <v/>
      </c>
    </row>
    <row r="37" spans="1:23" ht="45.75" thickBot="1">
      <c r="A37" s="72">
        <v>33</v>
      </c>
      <c r="B37" s="69" t="s">
        <v>264</v>
      </c>
      <c r="C37" s="70">
        <v>1</v>
      </c>
      <c r="D37" s="69"/>
      <c r="E37" s="68" t="s">
        <v>33</v>
      </c>
      <c r="F37" s="47" t="s">
        <v>34</v>
      </c>
      <c r="G37" s="47" t="s">
        <v>35</v>
      </c>
      <c r="H37" s="47" t="s">
        <v>36</v>
      </c>
      <c r="I37" s="47" t="s">
        <v>37</v>
      </c>
      <c r="J37" s="67" t="s">
        <v>38</v>
      </c>
      <c r="K37" s="2"/>
      <c r="L37" s="2"/>
      <c r="M37" s="2"/>
      <c r="N37" s="2"/>
      <c r="O37" s="2"/>
      <c r="P37" s="2"/>
      <c r="Q37" s="2"/>
      <c r="R37" s="2"/>
      <c r="S37" s="2"/>
      <c r="T37" s="2"/>
      <c r="U37" s="2"/>
      <c r="V37" s="2"/>
      <c r="W37" s="75" t="str">
        <f t="shared" si="0"/>
        <v/>
      </c>
    </row>
    <row r="38" spans="1:23" ht="45.75" thickBot="1">
      <c r="A38" s="72">
        <v>34</v>
      </c>
      <c r="B38" s="69" t="s">
        <v>270</v>
      </c>
      <c r="C38" s="70">
        <v>1</v>
      </c>
      <c r="D38" s="69"/>
      <c r="E38" s="68" t="s">
        <v>33</v>
      </c>
      <c r="F38" s="47" t="s">
        <v>34</v>
      </c>
      <c r="G38" s="47" t="s">
        <v>35</v>
      </c>
      <c r="H38" s="47" t="s">
        <v>36</v>
      </c>
      <c r="I38" s="47" t="s">
        <v>37</v>
      </c>
      <c r="J38" s="67" t="s">
        <v>38</v>
      </c>
      <c r="K38" s="2"/>
      <c r="L38" s="2"/>
      <c r="M38" s="2"/>
      <c r="N38" s="2"/>
      <c r="O38" s="2"/>
      <c r="P38" s="2"/>
      <c r="Q38" s="2"/>
      <c r="R38" s="2"/>
      <c r="S38" s="2"/>
      <c r="T38" s="2"/>
      <c r="U38" s="2"/>
      <c r="V38" s="2"/>
      <c r="W38" s="75" t="str">
        <f t="shared" si="0"/>
        <v/>
      </c>
    </row>
    <row r="39" spans="1:23" ht="45.75" thickBot="1">
      <c r="A39" s="72">
        <v>35</v>
      </c>
      <c r="B39" s="69" t="s">
        <v>275</v>
      </c>
      <c r="C39" s="70">
        <v>1</v>
      </c>
      <c r="D39" s="69"/>
      <c r="E39" s="68" t="s">
        <v>33</v>
      </c>
      <c r="F39" s="47" t="s">
        <v>34</v>
      </c>
      <c r="G39" s="47" t="s">
        <v>35</v>
      </c>
      <c r="H39" s="47" t="s">
        <v>36</v>
      </c>
      <c r="I39" s="47" t="s">
        <v>37</v>
      </c>
      <c r="J39" s="67" t="s">
        <v>38</v>
      </c>
      <c r="K39" s="2"/>
      <c r="L39" s="2"/>
      <c r="M39" s="2"/>
      <c r="N39" s="2"/>
      <c r="O39" s="2"/>
      <c r="P39" s="2"/>
      <c r="Q39" s="2"/>
      <c r="R39" s="2"/>
      <c r="S39" s="2"/>
      <c r="T39" s="2"/>
      <c r="U39" s="2"/>
      <c r="V39" s="2"/>
      <c r="W39" s="75" t="str">
        <f t="shared" si="0"/>
        <v/>
      </c>
    </row>
    <row r="40" spans="1:23" ht="45.75" thickBot="1">
      <c r="A40" s="72">
        <v>36</v>
      </c>
      <c r="B40" s="69" t="s">
        <v>280</v>
      </c>
      <c r="C40" s="71">
        <v>1</v>
      </c>
      <c r="D40" s="69" t="s">
        <v>439</v>
      </c>
      <c r="E40" s="68" t="s">
        <v>33</v>
      </c>
      <c r="F40" s="47" t="s">
        <v>34</v>
      </c>
      <c r="G40" s="47" t="s">
        <v>35</v>
      </c>
      <c r="H40" s="47" t="s">
        <v>36</v>
      </c>
      <c r="I40" s="47" t="s">
        <v>37</v>
      </c>
      <c r="J40" s="67" t="s">
        <v>38</v>
      </c>
      <c r="K40" s="2"/>
      <c r="L40" s="2"/>
      <c r="M40" s="2"/>
      <c r="N40" s="2"/>
      <c r="O40" s="2"/>
      <c r="P40" s="2"/>
      <c r="Q40" s="2"/>
      <c r="R40" s="2"/>
      <c r="S40" s="2"/>
      <c r="T40" s="2"/>
      <c r="U40" s="2"/>
      <c r="V40" s="2"/>
      <c r="W40" s="75" t="str">
        <f t="shared" si="0"/>
        <v/>
      </c>
    </row>
    <row r="41" spans="1:23" ht="45.75" thickBot="1">
      <c r="A41" s="72">
        <v>37</v>
      </c>
      <c r="B41" s="69" t="s">
        <v>285</v>
      </c>
      <c r="C41" s="71">
        <v>1</v>
      </c>
      <c r="D41" s="69" t="s">
        <v>439</v>
      </c>
      <c r="E41" s="68" t="s">
        <v>33</v>
      </c>
      <c r="F41" s="47" t="s">
        <v>34</v>
      </c>
      <c r="G41" s="47" t="s">
        <v>35</v>
      </c>
      <c r="H41" s="47" t="s">
        <v>36</v>
      </c>
      <c r="I41" s="47" t="s">
        <v>37</v>
      </c>
      <c r="J41" s="67" t="s">
        <v>38</v>
      </c>
      <c r="K41" s="2"/>
      <c r="L41" s="2"/>
      <c r="M41" s="2"/>
      <c r="N41" s="2"/>
      <c r="O41" s="2"/>
      <c r="P41" s="2"/>
      <c r="Q41" s="2"/>
      <c r="R41" s="2"/>
      <c r="S41" s="2"/>
      <c r="T41" s="2"/>
      <c r="U41" s="2"/>
      <c r="V41" s="2"/>
      <c r="W41" s="75" t="str">
        <f t="shared" si="0"/>
        <v/>
      </c>
    </row>
    <row r="42" spans="1:23" ht="45.75" thickBot="1">
      <c r="A42" s="72">
        <v>38</v>
      </c>
      <c r="B42" s="69" t="s">
        <v>290</v>
      </c>
      <c r="C42" s="71">
        <v>1</v>
      </c>
      <c r="D42" s="69" t="s">
        <v>439</v>
      </c>
      <c r="E42" s="68" t="s">
        <v>33</v>
      </c>
      <c r="F42" s="47" t="s">
        <v>34</v>
      </c>
      <c r="G42" s="47" t="s">
        <v>35</v>
      </c>
      <c r="H42" s="47" t="s">
        <v>36</v>
      </c>
      <c r="I42" s="47" t="s">
        <v>37</v>
      </c>
      <c r="J42" s="67" t="s">
        <v>38</v>
      </c>
      <c r="K42" s="2"/>
      <c r="L42" s="2"/>
      <c r="M42" s="2"/>
      <c r="N42" s="2"/>
      <c r="O42" s="2"/>
      <c r="P42" s="2"/>
      <c r="Q42" s="2"/>
      <c r="R42" s="2"/>
      <c r="S42" s="2"/>
      <c r="T42" s="2"/>
      <c r="U42" s="2"/>
      <c r="V42" s="2"/>
      <c r="W42" s="75" t="str">
        <f t="shared" si="0"/>
        <v/>
      </c>
    </row>
    <row r="43" spans="1:23" ht="45.75" thickBot="1">
      <c r="A43" s="72">
        <v>39</v>
      </c>
      <c r="B43" s="69" t="s">
        <v>440</v>
      </c>
      <c r="C43" s="70">
        <v>1</v>
      </c>
      <c r="D43" s="69"/>
      <c r="E43" s="68" t="s">
        <v>33</v>
      </c>
      <c r="F43" s="47" t="s">
        <v>34</v>
      </c>
      <c r="G43" s="47" t="s">
        <v>35</v>
      </c>
      <c r="H43" s="47" t="s">
        <v>36</v>
      </c>
      <c r="I43" s="47" t="s">
        <v>37</v>
      </c>
      <c r="J43" s="67" t="s">
        <v>38</v>
      </c>
      <c r="K43" s="2"/>
      <c r="L43" s="2"/>
      <c r="M43" s="2"/>
      <c r="N43" s="2"/>
      <c r="O43" s="2"/>
      <c r="P43" s="2"/>
      <c r="Q43" s="2"/>
      <c r="R43" s="2"/>
      <c r="S43" s="2"/>
      <c r="T43" s="2"/>
      <c r="U43" s="2"/>
      <c r="V43" s="2"/>
      <c r="W43" s="75" t="str">
        <f t="shared" si="0"/>
        <v/>
      </c>
    </row>
    <row r="44" spans="1:23" ht="45.75" thickBot="1">
      <c r="A44" s="72">
        <v>40</v>
      </c>
      <c r="B44" s="69" t="s">
        <v>441</v>
      </c>
      <c r="C44" s="70">
        <v>1</v>
      </c>
      <c r="D44" s="69"/>
      <c r="E44" s="68" t="s">
        <v>33</v>
      </c>
      <c r="F44" s="47" t="s">
        <v>34</v>
      </c>
      <c r="G44" s="47" t="s">
        <v>35</v>
      </c>
      <c r="H44" s="47" t="s">
        <v>36</v>
      </c>
      <c r="I44" s="47" t="s">
        <v>37</v>
      </c>
      <c r="J44" s="67" t="s">
        <v>38</v>
      </c>
      <c r="K44" s="2"/>
      <c r="L44" s="2"/>
      <c r="M44" s="2"/>
      <c r="N44" s="2"/>
      <c r="O44" s="2"/>
      <c r="P44" s="2"/>
      <c r="Q44" s="2"/>
      <c r="R44" s="2"/>
      <c r="S44" s="2"/>
      <c r="T44" s="2"/>
      <c r="U44" s="2"/>
      <c r="V44" s="2"/>
      <c r="W44" s="75" t="str">
        <f t="shared" si="0"/>
        <v/>
      </c>
    </row>
    <row r="45" spans="1:23" ht="45.75" thickBot="1">
      <c r="A45" s="72">
        <v>41</v>
      </c>
      <c r="B45" s="69" t="s">
        <v>442</v>
      </c>
      <c r="C45" s="70">
        <v>1</v>
      </c>
      <c r="D45" s="69"/>
      <c r="E45" s="68" t="s">
        <v>33</v>
      </c>
      <c r="F45" s="47" t="s">
        <v>34</v>
      </c>
      <c r="G45" s="47" t="s">
        <v>35</v>
      </c>
      <c r="H45" s="47" t="s">
        <v>36</v>
      </c>
      <c r="I45" s="47" t="s">
        <v>37</v>
      </c>
      <c r="J45" s="67" t="s">
        <v>38</v>
      </c>
      <c r="K45" s="2"/>
      <c r="L45" s="2"/>
      <c r="M45" s="2"/>
      <c r="N45" s="2"/>
      <c r="O45" s="2"/>
      <c r="P45" s="2"/>
      <c r="Q45" s="2"/>
      <c r="R45" s="2"/>
      <c r="S45" s="2"/>
      <c r="T45" s="2"/>
      <c r="U45" s="2"/>
      <c r="V45" s="2"/>
      <c r="W45" s="75" t="str">
        <f t="shared" si="0"/>
        <v/>
      </c>
    </row>
    <row r="46" spans="1:23" ht="45.75" thickBot="1">
      <c r="A46" s="72">
        <v>42</v>
      </c>
      <c r="B46" s="69" t="s">
        <v>312</v>
      </c>
      <c r="C46" s="70">
        <v>1</v>
      </c>
      <c r="D46" s="69"/>
      <c r="E46" s="68" t="s">
        <v>33</v>
      </c>
      <c r="F46" s="47" t="s">
        <v>34</v>
      </c>
      <c r="G46" s="47" t="s">
        <v>35</v>
      </c>
      <c r="H46" s="47" t="s">
        <v>36</v>
      </c>
      <c r="I46" s="47" t="s">
        <v>37</v>
      </c>
      <c r="J46" s="67" t="s">
        <v>38</v>
      </c>
      <c r="K46" s="2"/>
      <c r="L46" s="2"/>
      <c r="M46" s="2"/>
      <c r="N46" s="2"/>
      <c r="O46" s="2"/>
      <c r="P46" s="2"/>
      <c r="Q46" s="2"/>
      <c r="R46" s="2"/>
      <c r="S46" s="2"/>
      <c r="T46" s="2"/>
      <c r="U46" s="2"/>
      <c r="V46" s="2"/>
      <c r="W46" s="75" t="str">
        <f t="shared" si="0"/>
        <v/>
      </c>
    </row>
    <row r="47" spans="1:23" ht="45.75" thickBot="1">
      <c r="A47" s="72">
        <v>43</v>
      </c>
      <c r="B47" s="69" t="s">
        <v>317</v>
      </c>
      <c r="C47" s="70">
        <v>1</v>
      </c>
      <c r="D47" s="69"/>
      <c r="E47" s="68" t="s">
        <v>33</v>
      </c>
      <c r="F47" s="47" t="s">
        <v>34</v>
      </c>
      <c r="G47" s="47" t="s">
        <v>35</v>
      </c>
      <c r="H47" s="47" t="s">
        <v>36</v>
      </c>
      <c r="I47" s="47" t="s">
        <v>37</v>
      </c>
      <c r="J47" s="67" t="s">
        <v>38</v>
      </c>
      <c r="K47" s="2"/>
      <c r="L47" s="2"/>
      <c r="M47" s="2"/>
      <c r="N47" s="2"/>
      <c r="O47" s="2"/>
      <c r="P47" s="2"/>
      <c r="Q47" s="2"/>
      <c r="R47" s="2"/>
      <c r="S47" s="2"/>
      <c r="T47" s="2"/>
      <c r="U47" s="2"/>
      <c r="V47" s="2"/>
      <c r="W47" s="75" t="str">
        <f t="shared" si="0"/>
        <v/>
      </c>
    </row>
    <row r="48" spans="1:23" ht="45.75" thickBot="1">
      <c r="A48" s="72">
        <v>44</v>
      </c>
      <c r="B48" s="69" t="s">
        <v>322</v>
      </c>
      <c r="C48" s="70">
        <v>1</v>
      </c>
      <c r="D48" s="69"/>
      <c r="E48" s="68" t="s">
        <v>33</v>
      </c>
      <c r="F48" s="47" t="s">
        <v>34</v>
      </c>
      <c r="G48" s="47" t="s">
        <v>35</v>
      </c>
      <c r="H48" s="47" t="s">
        <v>36</v>
      </c>
      <c r="I48" s="47" t="s">
        <v>37</v>
      </c>
      <c r="J48" s="67" t="s">
        <v>38</v>
      </c>
      <c r="K48" s="2"/>
      <c r="L48" s="2"/>
      <c r="M48" s="2"/>
      <c r="N48" s="2"/>
      <c r="O48" s="2"/>
      <c r="P48" s="2"/>
      <c r="Q48" s="2"/>
      <c r="R48" s="2"/>
      <c r="S48" s="2"/>
      <c r="T48" s="2"/>
      <c r="U48" s="2"/>
      <c r="V48" s="2"/>
      <c r="W48" s="75" t="str">
        <f t="shared" si="0"/>
        <v/>
      </c>
    </row>
    <row r="49" spans="1:23" ht="45.75" thickBot="1">
      <c r="A49" s="72">
        <v>45</v>
      </c>
      <c r="B49" s="69" t="s">
        <v>443</v>
      </c>
      <c r="C49" s="70">
        <v>0.9</v>
      </c>
      <c r="D49" s="69"/>
      <c r="E49" s="68" t="s">
        <v>33</v>
      </c>
      <c r="F49" s="47" t="s">
        <v>34</v>
      </c>
      <c r="G49" s="47" t="s">
        <v>35</v>
      </c>
      <c r="H49" s="47" t="s">
        <v>36</v>
      </c>
      <c r="I49" s="47" t="s">
        <v>37</v>
      </c>
      <c r="J49" s="67" t="s">
        <v>38</v>
      </c>
      <c r="K49" s="2"/>
      <c r="L49" s="2"/>
      <c r="M49" s="2"/>
      <c r="N49" s="2"/>
      <c r="O49" s="2"/>
      <c r="P49" s="2"/>
      <c r="Q49" s="2"/>
      <c r="R49" s="2"/>
      <c r="S49" s="2"/>
      <c r="T49" s="2"/>
      <c r="U49" s="2"/>
      <c r="V49" s="2"/>
      <c r="W49" s="75" t="str">
        <f t="shared" si="0"/>
        <v/>
      </c>
    </row>
    <row r="50" spans="1:23" ht="45.75" thickBot="1">
      <c r="A50" s="72">
        <v>46</v>
      </c>
      <c r="B50" s="69" t="s">
        <v>444</v>
      </c>
      <c r="C50" s="70">
        <v>0.8</v>
      </c>
      <c r="D50" s="69"/>
      <c r="E50" s="68" t="s">
        <v>33</v>
      </c>
      <c r="F50" s="47" t="s">
        <v>34</v>
      </c>
      <c r="G50" s="47" t="s">
        <v>35</v>
      </c>
      <c r="H50" s="47" t="s">
        <v>36</v>
      </c>
      <c r="I50" s="47" t="s">
        <v>37</v>
      </c>
      <c r="J50" s="67" t="s">
        <v>38</v>
      </c>
      <c r="K50" s="2"/>
      <c r="L50" s="2"/>
      <c r="M50" s="2"/>
      <c r="N50" s="2"/>
      <c r="O50" s="2"/>
      <c r="P50" s="2"/>
      <c r="Q50" s="2"/>
      <c r="R50" s="2"/>
      <c r="S50" s="2"/>
      <c r="T50" s="2"/>
      <c r="U50" s="2"/>
      <c r="V50" s="2"/>
      <c r="W50" s="75" t="str">
        <f t="shared" si="0"/>
        <v/>
      </c>
    </row>
    <row r="51" spans="1:23" ht="45.75" thickBot="1">
      <c r="A51" s="72">
        <v>47</v>
      </c>
      <c r="B51" s="69" t="s">
        <v>332</v>
      </c>
      <c r="C51" s="70">
        <v>1</v>
      </c>
      <c r="D51" s="69"/>
      <c r="E51" s="68" t="s">
        <v>33</v>
      </c>
      <c r="F51" s="47" t="s">
        <v>34</v>
      </c>
      <c r="G51" s="47" t="s">
        <v>35</v>
      </c>
      <c r="H51" s="47" t="s">
        <v>36</v>
      </c>
      <c r="I51" s="47" t="s">
        <v>37</v>
      </c>
      <c r="J51" s="67" t="s">
        <v>38</v>
      </c>
      <c r="K51" s="2"/>
      <c r="L51" s="2"/>
      <c r="M51" s="2"/>
      <c r="N51" s="2"/>
      <c r="O51" s="2"/>
      <c r="P51" s="2"/>
      <c r="Q51" s="2"/>
      <c r="R51" s="2"/>
      <c r="S51" s="2"/>
      <c r="T51" s="2"/>
      <c r="U51" s="2"/>
      <c r="V51" s="2"/>
      <c r="W51" s="75" t="str">
        <f t="shared" si="0"/>
        <v/>
      </c>
    </row>
    <row r="52" spans="1:23" ht="45.75" thickBot="1">
      <c r="A52" s="72">
        <v>48</v>
      </c>
      <c r="B52" s="69" t="s">
        <v>337</v>
      </c>
      <c r="C52" s="70">
        <v>1</v>
      </c>
      <c r="D52" s="69"/>
      <c r="E52" s="68" t="s">
        <v>33</v>
      </c>
      <c r="F52" s="47" t="s">
        <v>34</v>
      </c>
      <c r="G52" s="47" t="s">
        <v>35</v>
      </c>
      <c r="H52" s="47" t="s">
        <v>36</v>
      </c>
      <c r="I52" s="47" t="s">
        <v>37</v>
      </c>
      <c r="J52" s="67" t="s">
        <v>38</v>
      </c>
      <c r="K52" s="2"/>
      <c r="L52" s="2"/>
      <c r="M52" s="2"/>
      <c r="N52" s="2"/>
      <c r="O52" s="2"/>
      <c r="P52" s="2"/>
      <c r="Q52" s="2"/>
      <c r="R52" s="2"/>
      <c r="S52" s="2"/>
      <c r="T52" s="2"/>
      <c r="U52" s="2"/>
      <c r="V52" s="2"/>
      <c r="W52" s="75" t="str">
        <f t="shared" si="0"/>
        <v/>
      </c>
    </row>
    <row r="53" spans="1:23" ht="45.75" thickBot="1">
      <c r="A53" s="72">
        <v>49</v>
      </c>
      <c r="B53" s="69" t="s">
        <v>327</v>
      </c>
      <c r="C53" s="70">
        <v>1</v>
      </c>
      <c r="D53" s="69"/>
      <c r="E53" s="68" t="s">
        <v>33</v>
      </c>
      <c r="F53" s="47" t="s">
        <v>34</v>
      </c>
      <c r="G53" s="47" t="s">
        <v>35</v>
      </c>
      <c r="H53" s="47" t="s">
        <v>36</v>
      </c>
      <c r="I53" s="47" t="s">
        <v>37</v>
      </c>
      <c r="J53" s="67" t="s">
        <v>38</v>
      </c>
      <c r="K53" s="2"/>
      <c r="L53" s="2"/>
      <c r="M53" s="2"/>
      <c r="N53" s="2"/>
      <c r="O53" s="2"/>
      <c r="P53" s="2"/>
      <c r="Q53" s="2"/>
      <c r="R53" s="2"/>
      <c r="S53" s="2"/>
      <c r="T53" s="2"/>
      <c r="U53" s="2"/>
      <c r="V53" s="2"/>
      <c r="W53" s="75" t="str">
        <f t="shared" si="0"/>
        <v/>
      </c>
    </row>
    <row r="54" spans="1:23" ht="45.75" thickBot="1">
      <c r="A54" s="72">
        <v>50</v>
      </c>
      <c r="B54" s="69" t="s">
        <v>343</v>
      </c>
      <c r="C54" s="70">
        <v>1</v>
      </c>
      <c r="D54" s="69"/>
      <c r="E54" s="68" t="s">
        <v>33</v>
      </c>
      <c r="F54" s="47" t="s">
        <v>34</v>
      </c>
      <c r="G54" s="47" t="s">
        <v>35</v>
      </c>
      <c r="H54" s="47" t="s">
        <v>36</v>
      </c>
      <c r="I54" s="47" t="s">
        <v>37</v>
      </c>
      <c r="J54" s="67" t="s">
        <v>38</v>
      </c>
      <c r="K54" s="2"/>
      <c r="L54" s="2"/>
      <c r="M54" s="2"/>
      <c r="N54" s="2"/>
      <c r="O54" s="2"/>
      <c r="P54" s="2"/>
      <c r="Q54" s="2"/>
      <c r="R54" s="2"/>
      <c r="S54" s="2"/>
      <c r="T54" s="2"/>
      <c r="U54" s="2"/>
      <c r="V54" s="2"/>
      <c r="W54" s="75" t="str">
        <f t="shared" si="0"/>
        <v/>
      </c>
    </row>
    <row r="55" spans="1:23" ht="45.75" thickBot="1">
      <c r="A55" s="72">
        <v>51</v>
      </c>
      <c r="B55" s="69" t="s">
        <v>348</v>
      </c>
      <c r="C55" s="70">
        <v>1</v>
      </c>
      <c r="D55" s="69"/>
      <c r="E55" s="68" t="s">
        <v>33</v>
      </c>
      <c r="F55" s="47" t="s">
        <v>34</v>
      </c>
      <c r="G55" s="47" t="s">
        <v>35</v>
      </c>
      <c r="H55" s="47" t="s">
        <v>36</v>
      </c>
      <c r="I55" s="47" t="s">
        <v>37</v>
      </c>
      <c r="J55" s="67" t="s">
        <v>38</v>
      </c>
      <c r="K55" s="2"/>
      <c r="L55" s="2"/>
      <c r="M55" s="2"/>
      <c r="N55" s="2"/>
      <c r="O55" s="2"/>
      <c r="P55" s="2"/>
      <c r="Q55" s="2"/>
      <c r="R55" s="2"/>
      <c r="S55" s="2"/>
      <c r="T55" s="2"/>
      <c r="U55" s="2"/>
      <c r="V55" s="2"/>
      <c r="W55" s="75" t="str">
        <f t="shared" si="0"/>
        <v/>
      </c>
    </row>
    <row r="56" spans="1:23" ht="45.75" thickBot="1">
      <c r="A56" s="72">
        <v>52</v>
      </c>
      <c r="B56" s="69" t="s">
        <v>353</v>
      </c>
      <c r="C56" s="70">
        <v>0.9</v>
      </c>
      <c r="D56" s="69"/>
      <c r="E56" s="68" t="s">
        <v>33</v>
      </c>
      <c r="F56" s="47" t="s">
        <v>34</v>
      </c>
      <c r="G56" s="47" t="s">
        <v>35</v>
      </c>
      <c r="H56" s="47" t="s">
        <v>36</v>
      </c>
      <c r="I56" s="47" t="s">
        <v>37</v>
      </c>
      <c r="J56" s="67" t="s">
        <v>38</v>
      </c>
      <c r="K56" s="2"/>
      <c r="L56" s="2"/>
      <c r="M56" s="2"/>
      <c r="N56" s="2"/>
      <c r="O56" s="2"/>
      <c r="P56" s="2"/>
      <c r="Q56" s="2"/>
      <c r="R56" s="2"/>
      <c r="S56" s="2"/>
      <c r="T56" s="2"/>
      <c r="U56" s="2"/>
      <c r="V56" s="2"/>
      <c r="W56" s="75" t="str">
        <f t="shared" si="0"/>
        <v/>
      </c>
    </row>
    <row r="57" spans="1:23" ht="45.75" thickBot="1">
      <c r="A57" s="72">
        <v>53</v>
      </c>
      <c r="B57" s="69" t="s">
        <v>358</v>
      </c>
      <c r="C57" s="70">
        <v>0.8</v>
      </c>
      <c r="D57" s="69"/>
      <c r="E57" s="68" t="s">
        <v>33</v>
      </c>
      <c r="F57" s="47" t="s">
        <v>34</v>
      </c>
      <c r="G57" s="47" t="s">
        <v>35</v>
      </c>
      <c r="H57" s="47" t="s">
        <v>36</v>
      </c>
      <c r="I57" s="47" t="s">
        <v>37</v>
      </c>
      <c r="J57" s="67" t="s">
        <v>38</v>
      </c>
      <c r="K57" s="2"/>
      <c r="L57" s="2"/>
      <c r="M57" s="2"/>
      <c r="N57" s="2"/>
      <c r="O57" s="2"/>
      <c r="P57" s="2"/>
      <c r="Q57" s="2"/>
      <c r="R57" s="2"/>
      <c r="S57" s="2"/>
      <c r="T57" s="2"/>
      <c r="U57" s="2"/>
      <c r="V57" s="2"/>
      <c r="W57" s="75" t="str">
        <f t="shared" si="0"/>
        <v/>
      </c>
    </row>
    <row r="58" spans="1:23" ht="45.75" thickBot="1">
      <c r="A58" s="72">
        <v>54</v>
      </c>
      <c r="B58" s="69" t="s">
        <v>363</v>
      </c>
      <c r="C58" s="70">
        <v>1</v>
      </c>
      <c r="D58" s="69"/>
      <c r="E58" s="68" t="s">
        <v>33</v>
      </c>
      <c r="F58" s="47" t="s">
        <v>34</v>
      </c>
      <c r="G58" s="47" t="s">
        <v>35</v>
      </c>
      <c r="H58" s="47" t="s">
        <v>36</v>
      </c>
      <c r="I58" s="47" t="s">
        <v>37</v>
      </c>
      <c r="J58" s="67" t="s">
        <v>38</v>
      </c>
      <c r="K58" s="2"/>
      <c r="L58" s="2"/>
      <c r="M58" s="2"/>
      <c r="N58" s="2"/>
      <c r="O58" s="2"/>
      <c r="P58" s="2"/>
      <c r="Q58" s="2"/>
      <c r="R58" s="2"/>
      <c r="S58" s="2"/>
      <c r="T58" s="2"/>
      <c r="U58" s="2"/>
      <c r="V58" s="2"/>
      <c r="W58" s="75" t="str">
        <f t="shared" si="0"/>
        <v/>
      </c>
    </row>
    <row r="59" spans="1:23">
      <c r="S59" s="337" t="s">
        <v>445</v>
      </c>
      <c r="T59" s="337"/>
      <c r="U59" s="337"/>
      <c r="V59" s="337"/>
      <c r="W59" s="82">
        <v>45392</v>
      </c>
    </row>
  </sheetData>
  <mergeCells count="7">
    <mergeCell ref="A1:D3"/>
    <mergeCell ref="W3:W4"/>
    <mergeCell ref="S59:V59"/>
    <mergeCell ref="K1:V3"/>
    <mergeCell ref="E2:E3"/>
    <mergeCell ref="F2:F3"/>
    <mergeCell ref="E1:J1"/>
  </mergeCells>
  <conditionalFormatting sqref="E2">
    <cfRule type="containsBlanks" dxfId="13" priority="9">
      <formula>LEN(TRIM(E2))=0</formula>
    </cfRule>
    <cfRule type="cellIs" dxfId="12" priority="10" operator="between">
      <formula>102</formula>
      <formula>500</formula>
    </cfRule>
    <cfRule type="cellIs" dxfId="11" priority="11" operator="between">
      <formula>90%</formula>
      <formula>100%</formula>
    </cfRule>
    <cfRule type="cellIs" dxfId="10" priority="12" operator="between">
      <formula>70%</formula>
      <formula>90%</formula>
    </cfRule>
    <cfRule type="cellIs" dxfId="9" priority="13" operator="between">
      <formula>25%</formula>
      <formula>50%</formula>
    </cfRule>
    <cfRule type="cellIs" dxfId="8" priority="14" operator="between">
      <formula>0%</formula>
      <formula>24%</formula>
    </cfRule>
  </conditionalFormatting>
  <conditionalFormatting sqref="K38:U58">
    <cfRule type="cellIs" dxfId="7" priority="5" operator="between">
      <formula>25%</formula>
      <formula>50%</formula>
    </cfRule>
    <cfRule type="cellIs" dxfId="6" priority="6" operator="between">
      <formula>0%</formula>
      <formula>24%</formula>
    </cfRule>
  </conditionalFormatting>
  <conditionalFormatting sqref="K5:V58">
    <cfRule type="containsBlanks" dxfId="5" priority="1">
      <formula>LEN(TRIM(K5))=0</formula>
    </cfRule>
    <cfRule type="cellIs" dxfId="4" priority="2" operator="between">
      <formula>102</formula>
      <formula>500</formula>
    </cfRule>
    <cfRule type="cellIs" dxfId="3" priority="3" operator="between">
      <formula>90%</formula>
      <formula>100%</formula>
    </cfRule>
    <cfRule type="cellIs" dxfId="2" priority="4" operator="between">
      <formula>70%</formula>
      <formula>90%</formula>
    </cfRule>
    <cfRule type="cellIs" dxfId="1" priority="7" operator="between">
      <formula>25%</formula>
      <formula>69%</formula>
    </cfRule>
    <cfRule type="cellIs" dxfId="0" priority="8" operator="between">
      <formula>0%</formula>
      <formula>24%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workbookViewId="0">
      <selection activeCell="G27" sqref="G27"/>
    </sheetView>
  </sheetViews>
  <sheetFormatPr baseColWidth="10" defaultColWidth="11.375" defaultRowHeight="14.25"/>
  <cols>
    <col min="1" max="1" width="18.75" bestFit="1" customWidth="1"/>
    <col min="2" max="2" width="27.25" bestFit="1" customWidth="1"/>
    <col min="3" max="3" width="18.875" customWidth="1"/>
  </cols>
  <sheetData>
    <row r="3" spans="1:2">
      <c r="A3" s="4" t="s">
        <v>69</v>
      </c>
      <c r="B3" t="s">
        <v>446</v>
      </c>
    </row>
    <row r="4" spans="1:2">
      <c r="A4" s="5" t="s">
        <v>71</v>
      </c>
      <c r="B4">
        <v>20</v>
      </c>
    </row>
    <row r="5" spans="1:2">
      <c r="A5" s="5" t="s">
        <v>40</v>
      </c>
      <c r="B5">
        <v>14</v>
      </c>
    </row>
    <row r="6" spans="1:2">
      <c r="A6" s="5" t="s">
        <v>67</v>
      </c>
      <c r="B6">
        <v>3</v>
      </c>
    </row>
    <row r="7" spans="1:2">
      <c r="A7" s="5" t="s">
        <v>54</v>
      </c>
      <c r="B7">
        <v>13</v>
      </c>
    </row>
    <row r="8" spans="1:2">
      <c r="A8" s="5" t="s">
        <v>74</v>
      </c>
      <c r="B8">
        <v>50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db26988fb5f43dafc2752c30dce38504">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9b08d7977b0cc61ef0e544365d59496"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SharedWithUsers xmlns="ebbd3bfa-2822-4dc4-92ec-5df60f066e9f">
      <UserInfo>
        <DisplayName>Hernan Oswaldo Parada Arias</DisplayName>
        <AccountId>221</AccountId>
        <AccountType/>
      </UserInfo>
      <UserInfo>
        <DisplayName>Deivi Octavio PINEDA PARRA</DisplayName>
        <AccountId>222</AccountId>
        <AccountType/>
      </UserInfo>
      <UserInfo>
        <DisplayName>Edinson David Saba Duran</DisplayName>
        <AccountId>491</AccountId>
        <AccountType/>
      </UserInfo>
      <UserInfo>
        <DisplayName>Danilo Camargo Mora</DisplayName>
        <AccountId>492</AccountId>
        <AccountType/>
      </UserInfo>
      <UserInfo>
        <DisplayName>Julieth Paola Miranda Montano</DisplayName>
        <AccountId>493</AccountId>
        <AccountType/>
      </UserInfo>
      <UserInfo>
        <DisplayName>Olga Maritza Hernandez Gomez</DisplayName>
        <AccountId>209</AccountId>
        <AccountType/>
      </UserInfo>
      <UserInfo>
        <DisplayName>Leidy Yanina Vivas Orozco</DisplayName>
        <AccountId>522</AccountId>
        <AccountType/>
      </UserInfo>
      <UserInfo>
        <DisplayName>Ober Gabriel Molano Rico</DisplayName>
        <AccountId>523</AccountId>
        <AccountType/>
      </UserInfo>
      <UserInfo>
        <DisplayName>Caroline Saiz Meneses</DisplayName>
        <AccountId>513</AccountId>
        <AccountType/>
      </UserInfo>
      <UserInfo>
        <DisplayName>Ramiro Antonio Villegas Romero</DisplayName>
        <AccountId>568</AccountId>
        <AccountType/>
      </UserInfo>
      <UserInfo>
        <DisplayName>Cesar Augusto Sanchez Waldron</DisplayName>
        <AccountId>30</AccountId>
        <AccountType/>
      </UserInfo>
      <UserInfo>
        <DisplayName>Daniela Carvajal Tapasco</DisplayName>
        <AccountId>24</AccountId>
        <AccountType/>
      </UserInfo>
      <UserInfo>
        <DisplayName>Eliana Katherine Fonseca Gutiérrez</DisplayName>
        <AccountId>778</AccountId>
        <AccountType/>
      </UserInfo>
      <UserInfo>
        <DisplayName>María Juliana Martínez González</DisplayName>
        <AccountId>571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4BF582-3AF5-4B10-A906-139E9289E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723E33-2548-4F5C-8245-F9E8F98ADFAD}">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1BEBD6C6-87D6-48B9-9FD5-7CF92BF9BE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LISTADO DE PROCESOS</vt:lpstr>
      <vt:lpstr>PORTADA</vt:lpstr>
      <vt:lpstr>Hoja4</vt:lpstr>
      <vt:lpstr>RESUMEN</vt:lpstr>
      <vt:lpstr>CONSOLIDADO</vt:lpstr>
      <vt:lpstr>CIERRE 2024</vt:lpstr>
      <vt:lpstr>TABLERO DE MANDO</vt:lpstr>
      <vt:lpstr>Hoja4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Laura Catalina Martinez Castillo</cp:lastModifiedBy>
  <cp:revision/>
  <dcterms:created xsi:type="dcterms:W3CDTF">2024-01-11T17:46:45Z</dcterms:created>
  <dcterms:modified xsi:type="dcterms:W3CDTF">2025-01-31T17:29:36Z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2024-01-12T16:54:28Z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fb1fdba9-f11f-48a4-9427-4ec63dd2b9e4</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ediaServiceImageTags">
    <vt:lpwstr/>
  </property>
</Properties>
</file>