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pivotTables/pivotTable1.xml" ContentType="application/vnd.openxmlformats-officedocument.spreadsheetml.pivotTable+xml"/>
  <Override PartName="/xl/drawings/drawing3.xml" ContentType="application/vnd.openxmlformats-officedocument.drawing+xml"/>
  <Override PartName="/xl/pivotTables/pivotTable2.xml" ContentType="application/vnd.openxmlformats-officedocument.spreadsheetml.pivot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C:\Users\nfique\Downloads\"/>
    </mc:Choice>
  </mc:AlternateContent>
  <xr:revisionPtr revIDLastSave="0" documentId="13_ncr:1_{A5F55B81-E451-4C29-9798-2928126C0B2B}" xr6:coauthVersionLast="47" xr6:coauthVersionMax="47" xr10:uidLastSave="{00000000-0000-0000-0000-000000000000}"/>
  <bookViews>
    <workbookView xWindow="-120" yWindow="-120" windowWidth="29040" windowHeight="15720" firstSheet="3" activeTab="9" xr2:uid="{00000000-000D-0000-FFFF-FFFF00000000}"/>
  </bookViews>
  <sheets>
    <sheet name="GP-F001 (2)" sheetId="14" state="hidden" r:id="rId1"/>
    <sheet name="GP-F001 (3)" sheetId="15" state="hidden" r:id="rId2"/>
    <sheet name="Hoja1" sheetId="17" state="hidden" r:id="rId3"/>
    <sheet name="GP-F001 FORMULACIÓN" sheetId="10" r:id="rId4"/>
    <sheet name="Criterios 2" sheetId="19" state="hidden" r:id="rId5"/>
    <sheet name="DINÁMICA" sheetId="13" state="hidden" r:id="rId6"/>
    <sheet name="Criterios" sheetId="11" state="hidden" r:id="rId7"/>
    <sheet name="GP-F002 SEGUIMIENTO" sheetId="16" state="hidden" r:id="rId8"/>
    <sheet name="Instrucciones" sheetId="8" r:id="rId9"/>
    <sheet name="Control de Cambios" sheetId="2" r:id="rId10"/>
    <sheet name="Registro de Modifiaciones" sheetId="18" r:id="rId11"/>
  </sheets>
  <definedNames>
    <definedName name="_xlnm._FilterDatabase" localSheetId="0" hidden="1">'GP-F001 (2)'!$A$11:$AI$88</definedName>
    <definedName name="_xlnm._FilterDatabase" localSheetId="1" hidden="1">'GP-F001 (3)'!$B$11:$AJ$87</definedName>
    <definedName name="_xlnm._FilterDatabase" localSheetId="3" hidden="1">'GP-F001 FORMULACIÓN'!$A$13:$BB$37</definedName>
    <definedName name="_xlnm._FilterDatabase" localSheetId="7" hidden="1">'GP-F002 SEGUIMIENTO'!$A$5:$CM$5</definedName>
  </definedNames>
  <calcPr calcId="191028"/>
  <pivotCaches>
    <pivotCache cacheId="4" r:id="rId12"/>
    <pivotCache cacheId="5" r:id="rId13"/>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15" i="10" l="1"/>
  <c r="BA16" i="10"/>
  <c r="BA17" i="10"/>
  <c r="BA18" i="10"/>
  <c r="BA19" i="10"/>
  <c r="BA20" i="10"/>
  <c r="BA21" i="10"/>
  <c r="BA22" i="10"/>
  <c r="BA23" i="10"/>
  <c r="BA24" i="10"/>
  <c r="BA25" i="10"/>
  <c r="BA26" i="10"/>
  <c r="BA27" i="10"/>
  <c r="BA28" i="10"/>
  <c r="BA29" i="10"/>
  <c r="BA30" i="10"/>
  <c r="BA31" i="10"/>
  <c r="BA32" i="10"/>
  <c r="BA33" i="10"/>
  <c r="BA34" i="10"/>
  <c r="BA35" i="10"/>
  <c r="BA36" i="10"/>
  <c r="BA37" i="10"/>
  <c r="BA14" i="10"/>
  <c r="E16" i="13" l="1"/>
  <c r="E15" i="13"/>
  <c r="A85" i="15"/>
  <c r="P13" i="16"/>
  <c r="V13" i="16"/>
  <c r="AB13" i="16"/>
  <c r="AH13" i="16"/>
  <c r="AN13" i="16"/>
  <c r="AT13" i="16"/>
  <c r="AZ13" i="16"/>
  <c r="BF13" i="16"/>
  <c r="BL13" i="16"/>
  <c r="BR13" i="16"/>
  <c r="BX13" i="16"/>
  <c r="CD13" i="16"/>
  <c r="P14" i="16"/>
  <c r="V14" i="16"/>
  <c r="AB14" i="16"/>
  <c r="AH14" i="16"/>
  <c r="AN14" i="16"/>
  <c r="AT14" i="16"/>
  <c r="AZ14" i="16"/>
  <c r="BL14" i="16"/>
  <c r="BR14" i="16"/>
  <c r="BX14" i="16"/>
  <c r="CD14" i="16"/>
  <c r="CD12" i="16"/>
  <c r="BX12" i="16"/>
  <c r="BR12" i="16"/>
  <c r="BL12" i="16"/>
  <c r="BF12" i="16"/>
  <c r="AZ12" i="16"/>
  <c r="AT12" i="16"/>
  <c r="AN12" i="16"/>
  <c r="AH12" i="16"/>
  <c r="AB12" i="16"/>
  <c r="P12" i="16"/>
  <c r="V12" i="16"/>
  <c r="P6" i="16"/>
  <c r="V6" i="16"/>
  <c r="AB6" i="16"/>
  <c r="AH6" i="16"/>
  <c r="AN6" i="16"/>
  <c r="AT6" i="16"/>
  <c r="AZ6" i="16"/>
  <c r="BF6" i="16"/>
  <c r="BL6" i="16"/>
  <c r="BR6" i="16"/>
  <c r="BX6" i="16"/>
  <c r="CD6" i="16"/>
  <c r="P7" i="16"/>
  <c r="V7" i="16"/>
  <c r="AB7" i="16"/>
  <c r="AH7" i="16"/>
  <c r="AN7" i="16"/>
  <c r="AT7" i="16"/>
  <c r="AZ7" i="16"/>
  <c r="BL7" i="16"/>
  <c r="BR7" i="16"/>
  <c r="BX7" i="16"/>
  <c r="CD7" i="16"/>
  <c r="P8" i="16"/>
  <c r="V8" i="16"/>
  <c r="AB8" i="16"/>
  <c r="AH8" i="16"/>
  <c r="AN8" i="16"/>
  <c r="AT8" i="16"/>
  <c r="AZ8" i="16"/>
  <c r="BL8" i="16"/>
  <c r="BR8" i="16"/>
  <c r="BX8" i="16"/>
  <c r="CD8" i="16"/>
  <c r="P9" i="16"/>
  <c r="V9" i="16"/>
  <c r="AB9" i="16"/>
  <c r="AH9" i="16"/>
  <c r="AN9" i="16"/>
  <c r="AT9" i="16"/>
  <c r="AZ9" i="16"/>
  <c r="BL9" i="16"/>
  <c r="BR9" i="16"/>
  <c r="BX9" i="16"/>
  <c r="CD9" i="16"/>
  <c r="P10" i="16"/>
  <c r="V10" i="16"/>
  <c r="AB10" i="16"/>
  <c r="AH10" i="16"/>
  <c r="AN10" i="16"/>
  <c r="AT10" i="16"/>
  <c r="AZ10" i="16"/>
  <c r="BL10" i="16"/>
  <c r="BR10" i="16"/>
  <c r="BX10" i="16"/>
  <c r="CD10" i="16"/>
  <c r="P11" i="16"/>
  <c r="V11" i="16"/>
  <c r="AB11" i="16"/>
  <c r="AH11" i="16"/>
  <c r="AN11" i="16"/>
  <c r="AT11" i="16"/>
  <c r="AZ11" i="16"/>
  <c r="BL11" i="16"/>
  <c r="BR11" i="16"/>
  <c r="BX11" i="16"/>
  <c r="CD11" i="16"/>
  <c r="AG87" i="15"/>
  <c r="AH86" i="15"/>
  <c r="AG86" i="15"/>
  <c r="AI85" i="15"/>
  <c r="AH85" i="15"/>
  <c r="AG85" i="15"/>
  <c r="AF85" i="15"/>
  <c r="AE85" i="15"/>
  <c r="AD85" i="15"/>
  <c r="AC85" i="15"/>
  <c r="AB85" i="15"/>
  <c r="AA85" i="15"/>
  <c r="Z85" i="15"/>
  <c r="Y85" i="15"/>
  <c r="X85" i="15"/>
  <c r="W85" i="15"/>
  <c r="V85" i="15"/>
  <c r="U85" i="15"/>
  <c r="T85" i="15"/>
  <c r="S85" i="15"/>
  <c r="R85" i="15"/>
  <c r="Q85" i="15"/>
  <c r="P85" i="15"/>
  <c r="O85" i="15"/>
  <c r="N85" i="15"/>
  <c r="M85" i="15"/>
  <c r="L85" i="15"/>
  <c r="K85" i="15"/>
  <c r="J85" i="15"/>
  <c r="I85" i="15"/>
  <c r="H85" i="15"/>
  <c r="G85" i="15"/>
  <c r="F85" i="15"/>
  <c r="E85" i="15"/>
  <c r="D85" i="15"/>
  <c r="C85" i="15"/>
  <c r="B85" i="15"/>
  <c r="AJ84" i="15"/>
  <c r="AJ83" i="15"/>
  <c r="AJ82" i="15"/>
  <c r="AJ81" i="15"/>
  <c r="AJ80" i="15"/>
  <c r="AJ79" i="15"/>
  <c r="AJ78" i="15"/>
  <c r="AJ77" i="15"/>
  <c r="AJ76" i="15"/>
  <c r="AJ75" i="15"/>
  <c r="AJ74" i="15"/>
  <c r="AJ73" i="15"/>
  <c r="AJ72" i="15"/>
  <c r="AJ71" i="15"/>
  <c r="AJ70" i="15"/>
  <c r="AJ69" i="15"/>
  <c r="AJ68" i="15"/>
  <c r="AJ67" i="15"/>
  <c r="AJ66" i="15"/>
  <c r="AJ65" i="15"/>
  <c r="AJ64" i="15"/>
  <c r="AJ63" i="15"/>
  <c r="AJ62" i="15"/>
  <c r="AJ61" i="15"/>
  <c r="AJ60" i="15"/>
  <c r="AJ59" i="15"/>
  <c r="AJ58" i="15"/>
  <c r="AJ57" i="15"/>
  <c r="AJ56" i="15"/>
  <c r="AJ55" i="15"/>
  <c r="AJ54" i="15"/>
  <c r="AJ53" i="15"/>
  <c r="AJ52" i="15"/>
  <c r="AJ51" i="15"/>
  <c r="AJ50" i="15"/>
  <c r="AJ49" i="15"/>
  <c r="AJ48" i="15"/>
  <c r="AJ47" i="15"/>
  <c r="AJ46" i="15"/>
  <c r="AJ45" i="15"/>
  <c r="AJ44" i="15"/>
  <c r="AJ43" i="15"/>
  <c r="AJ42" i="15"/>
  <c r="AJ41" i="15"/>
  <c r="AJ40" i="15"/>
  <c r="AJ39" i="15"/>
  <c r="AJ38" i="15"/>
  <c r="AJ37" i="15"/>
  <c r="AJ36" i="15"/>
  <c r="AJ35" i="15"/>
  <c r="AJ34" i="15"/>
  <c r="AJ33" i="15"/>
  <c r="AJ32" i="15"/>
  <c r="AJ31" i="15"/>
  <c r="AJ30" i="15"/>
  <c r="AJ29" i="15"/>
  <c r="AJ28" i="15"/>
  <c r="AJ27" i="15"/>
  <c r="AJ26" i="15"/>
  <c r="AJ25" i="15"/>
  <c r="AJ24" i="15"/>
  <c r="AJ23" i="15"/>
  <c r="AJ22" i="15"/>
  <c r="AJ21" i="15"/>
  <c r="AJ20" i="15"/>
  <c r="AJ19" i="15"/>
  <c r="AJ18" i="15"/>
  <c r="AJ17" i="15"/>
  <c r="AJ16" i="15"/>
  <c r="AJ15" i="15"/>
  <c r="AJ14" i="15"/>
  <c r="AJ13" i="15"/>
  <c r="AJ12" i="15"/>
  <c r="AJ85" i="15" s="1"/>
  <c r="AH88" i="14"/>
  <c r="AG88" i="14"/>
  <c r="AF88" i="14"/>
  <c r="AE88" i="14"/>
  <c r="AD88" i="14"/>
  <c r="AC88" i="14"/>
  <c r="AB88" i="14"/>
  <c r="AA88" i="14"/>
  <c r="Z88" i="14"/>
  <c r="Y88" i="14"/>
  <c r="X88" i="14"/>
  <c r="W88" i="14"/>
  <c r="V88" i="14"/>
  <c r="U88" i="14"/>
  <c r="T88" i="14"/>
  <c r="S88" i="14"/>
  <c r="R88" i="14"/>
  <c r="Q88" i="14"/>
  <c r="P88" i="14"/>
  <c r="O88" i="14"/>
  <c r="N88" i="14"/>
  <c r="M88" i="14"/>
  <c r="L88" i="14"/>
  <c r="K88" i="14"/>
  <c r="J88" i="14"/>
  <c r="I88" i="14"/>
  <c r="H88" i="14"/>
  <c r="G88" i="14"/>
  <c r="F88" i="14"/>
  <c r="E88" i="14"/>
  <c r="D88" i="14"/>
  <c r="C88" i="14"/>
  <c r="B88" i="14"/>
  <c r="A88" i="14"/>
  <c r="AI87" i="14"/>
  <c r="AI86" i="14"/>
  <c r="AI85" i="14"/>
  <c r="AI84" i="14"/>
  <c r="AI83" i="14"/>
  <c r="AI82" i="14"/>
  <c r="AI81" i="14"/>
  <c r="AI80" i="14"/>
  <c r="AI79" i="14"/>
  <c r="AI78" i="14"/>
  <c r="AI77" i="14"/>
  <c r="AI76" i="14"/>
  <c r="AI75" i="14"/>
  <c r="AI74" i="14"/>
  <c r="AI73" i="14"/>
  <c r="AI72" i="14"/>
  <c r="AI71" i="14"/>
  <c r="AI70" i="14"/>
  <c r="AI69" i="14"/>
  <c r="AI68" i="14"/>
  <c r="AI67" i="14"/>
  <c r="AI66" i="14"/>
  <c r="AI65" i="14"/>
  <c r="AI64" i="14"/>
  <c r="AI63" i="14"/>
  <c r="AI62" i="14"/>
  <c r="AI61" i="14"/>
  <c r="AI60" i="14"/>
  <c r="AI59" i="14"/>
  <c r="AI58" i="14"/>
  <c r="AI57" i="14"/>
  <c r="AI56" i="14"/>
  <c r="AI55" i="14"/>
  <c r="AI54" i="14"/>
  <c r="AI53" i="14"/>
  <c r="AI52" i="14"/>
  <c r="AI51" i="14"/>
  <c r="AI50" i="14"/>
  <c r="AI49" i="14"/>
  <c r="AI48" i="14"/>
  <c r="AI47" i="14"/>
  <c r="AI46" i="14"/>
  <c r="AI45" i="14"/>
  <c r="AI44" i="14"/>
  <c r="AI43" i="14"/>
  <c r="AI42" i="14"/>
  <c r="AI41" i="14"/>
  <c r="AI40" i="14"/>
  <c r="AI39" i="14"/>
  <c r="AI38" i="14"/>
  <c r="AI37" i="14"/>
  <c r="AI36" i="14"/>
  <c r="AI35" i="14"/>
  <c r="AI34" i="14"/>
  <c r="AI33" i="14"/>
  <c r="AI32" i="14"/>
  <c r="AI31" i="14"/>
  <c r="AI30" i="14"/>
  <c r="AI29" i="14"/>
  <c r="AI28" i="14"/>
  <c r="AI27" i="14"/>
  <c r="AI26" i="14"/>
  <c r="AI25" i="14"/>
  <c r="AI24" i="14"/>
  <c r="AI23" i="14"/>
  <c r="AI22" i="14"/>
  <c r="AI21" i="14"/>
  <c r="AI20" i="14"/>
  <c r="AI19" i="14"/>
  <c r="AI18" i="14"/>
  <c r="AI17" i="14"/>
  <c r="AI16" i="14"/>
  <c r="AI15" i="14"/>
  <c r="AI14" i="14"/>
  <c r="AI13" i="14"/>
  <c r="AI12" i="14"/>
  <c r="AI88" i="14" s="1"/>
  <c r="AK85" i="15" l="1"/>
  <c r="AJ88"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tc={9CA4C6A2-45F0-48C1-B255-1A1C10A592BD}</author>
    <author>tc={B66990FB-47F6-42F0-B69C-35F005996DDC}</author>
  </authors>
  <commentList>
    <comment ref="Z35" authorId="0" shapeId="0" xr:uid="{9CA4C6A2-45F0-48C1-B255-1A1C10A592BD}">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Z36" authorId="1" shapeId="0" xr:uid="{B66990FB-47F6-42F0-B69C-35F005996DDC}">
      <text>
        <t>[Comentario encadenado]
Tu versión de Excel te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tc={540C711F-9B4B-4B07-BC87-88949B01F7DB}</author>
    <author>tc={157E6B32-074F-48E0-8B3C-A94808480A0C}</author>
  </authors>
  <commentList>
    <comment ref="AA35" authorId="0" shapeId="0" xr:uid="{540C711F-9B4B-4B07-BC87-88949B01F7DB}">
      <text>
        <t>[Comentario encadenado]
Tu versión de Excel te permite leer este comentario encadenado; sin embargo, las ediciones que se apliquen se quitarán si el archivo se abre en una versión más reciente de Excel. Más información: https://go.microsoft.com/fwlink/?linkid=870924
Comentario:
    se propone mantener amplio por que el reporte internamente hace seguimiento si se está al día con compromisos de Planes de mejoramiento, sentencias y convenios, como seguimiento general de la subdirección</t>
      </text>
    </comment>
    <comment ref="AA36" authorId="1" shapeId="0" xr:uid="{157E6B32-074F-48E0-8B3C-A94808480A0C}">
      <text>
        <t>[Comentario encadenado]
Tu versión de Excel te permite leer este comentario encadenado; sin embargo, las ediciones que se apliquen se quitarán si el archivo se abre en una versión más reciente de Excel. Más información: https://go.microsoft.com/fwlink/?linkid=870924
Comentario:
    Se tiene previsto Cosude y Cormacarena</t>
      </text>
    </comment>
  </commentList>
</comments>
</file>

<file path=xl/sharedStrings.xml><?xml version="1.0" encoding="utf-8"?>
<sst xmlns="http://schemas.openxmlformats.org/spreadsheetml/2006/main" count="5381" uniqueCount="922">
  <si>
    <t>GESTIÓN DE LA PLANEACIÓN
Formulación Plan de Acción Institucional</t>
  </si>
  <si>
    <r>
      <t xml:space="preserve">Código:  </t>
    </r>
    <r>
      <rPr>
        <sz val="11"/>
        <color theme="1"/>
        <rFont val="Verdana"/>
        <family val="2"/>
      </rPr>
      <t>GP-F001</t>
    </r>
    <r>
      <rPr>
        <b/>
        <sz val="11"/>
        <color theme="1"/>
        <rFont val="Verdana"/>
        <family val="2"/>
      </rPr>
      <t xml:space="preserve">
Versión: </t>
    </r>
    <r>
      <rPr>
        <sz val="11"/>
        <color theme="1"/>
        <rFont val="Verdana"/>
        <family val="2"/>
      </rPr>
      <t>05</t>
    </r>
    <r>
      <rPr>
        <b/>
        <sz val="11"/>
        <color theme="1"/>
        <rFont val="Verdana"/>
        <family val="2"/>
      </rPr>
      <t xml:space="preserve">
Fecha: 02</t>
    </r>
    <r>
      <rPr>
        <sz val="11"/>
        <color theme="1"/>
        <rFont val="Verdana"/>
        <family val="2"/>
      </rPr>
      <t>/09/2025</t>
    </r>
  </si>
  <si>
    <t>x</t>
  </si>
  <si>
    <t>AÑO DE VIGENCIA</t>
  </si>
  <si>
    <t>VERSIÓN DEL PLAN</t>
  </si>
  <si>
    <t>FECHA VIGENCIA (DD/MM/AAAA)</t>
  </si>
  <si>
    <t>Ghisliane Echeverry Prieto</t>
  </si>
  <si>
    <t xml:space="preserve">Firma </t>
  </si>
  <si>
    <t>Líneas Plan Nacional de Desarrollo</t>
  </si>
  <si>
    <t>Plan Estratégico Institucional</t>
  </si>
  <si>
    <t>MIPG</t>
  </si>
  <si>
    <t>Articulación Planes Decreto 612 de 2018</t>
  </si>
  <si>
    <t>SGI</t>
  </si>
  <si>
    <t>Dependencia Responsable</t>
  </si>
  <si>
    <t>Proyecto de Inversión</t>
  </si>
  <si>
    <t>Actividad Plan de Acción Institucional</t>
  </si>
  <si>
    <t>Recursos</t>
  </si>
  <si>
    <t>Transformación</t>
  </si>
  <si>
    <t>Pilar</t>
  </si>
  <si>
    <t>Catalizador</t>
  </si>
  <si>
    <t>Componente</t>
  </si>
  <si>
    <t>Programa Presupuestal</t>
  </si>
  <si>
    <t>Línea Plan Estratégico</t>
  </si>
  <si>
    <t>Objetivo Plan Estratégico</t>
  </si>
  <si>
    <t>Dimensión Operativa del MIPG</t>
  </si>
  <si>
    <t>Políticas de gestión y desempeño institucional MIPG</t>
  </si>
  <si>
    <t>Plan relacionado</t>
  </si>
  <si>
    <t>Proceso SGI</t>
  </si>
  <si>
    <t>Dependencia</t>
  </si>
  <si>
    <t>Código Dependencia</t>
  </si>
  <si>
    <t>Nombre del Responsable</t>
  </si>
  <si>
    <t>Nombre del Proyecto</t>
  </si>
  <si>
    <t>Describa el nombre de "otros"</t>
  </si>
  <si>
    <t>Objetivo Específico Proyecto</t>
  </si>
  <si>
    <t>Describa el objetivo de "otros"</t>
  </si>
  <si>
    <t>Código Producto</t>
  </si>
  <si>
    <t xml:space="preserve">Producto </t>
  </si>
  <si>
    <t>Actividad Proyecto de Inversión</t>
  </si>
  <si>
    <t>Código Actividad</t>
  </si>
  <si>
    <t>Actividad Plan de Acción</t>
  </si>
  <si>
    <t>Objetivo de la Actividad</t>
  </si>
  <si>
    <t>Meta del Indicador</t>
  </si>
  <si>
    <t>Indicador</t>
  </si>
  <si>
    <t>Unidad del Indicador</t>
  </si>
  <si>
    <t>Fecha inicio
dd/mm/aa</t>
  </si>
  <si>
    <t>Fecha final
dd/mm/aa</t>
  </si>
  <si>
    <t>Funcionamiento
 Nación</t>
  </si>
  <si>
    <t>Funcionamiento
Propios</t>
  </si>
  <si>
    <t>Inversión
Nación</t>
  </si>
  <si>
    <t>Inversión
Propios</t>
  </si>
  <si>
    <t xml:space="preserve">Otras fuentes de financiación </t>
  </si>
  <si>
    <t>Total</t>
  </si>
  <si>
    <t>1. Ordenamiento del territorio alrededor del agua y justicia ambiental</t>
  </si>
  <si>
    <t>01. Consolidar la base natural, cultural y arqueológica del territorio como los elementos primarios del ordenamiento territorial, bajo un enfoque de justicia ambiental orientado al desarrollo sostenible.</t>
  </si>
  <si>
    <t>1. Justicia ambiental y gobernanza inclusiva</t>
  </si>
  <si>
    <t>a. Modernización de la institucionalidad ambiental y de gestión del riesgo de desastres</t>
  </si>
  <si>
    <t>(3299) Fortalecimiento de la gestión y dirección del sector Ambiente y Desarrollo Sostenible. </t>
  </si>
  <si>
    <t>3. Fortalecer y modernizar la capacidad de gestión de la Entidad para la generación de valor público y la mejora en el desempeño institucional.</t>
  </si>
  <si>
    <t>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t>
  </si>
  <si>
    <t>2. Direccionamiento Estratégico y Planeación</t>
  </si>
  <si>
    <t>2.1 Planeación Institucional</t>
  </si>
  <si>
    <t xml:space="preserve">2. Plan Anual de Adquisiciones
</t>
  </si>
  <si>
    <t>1-Dirección General</t>
  </si>
  <si>
    <t>1-DG</t>
  </si>
  <si>
    <t>1. Mejoramiento de la calidad en la gestión institucional para garantizar el acceso pertinente y oportuno de la información.</t>
  </si>
  <si>
    <t>N/A</t>
  </si>
  <si>
    <t>1.1 Fortalecer la gestión institucional y la infraestructura física.</t>
  </si>
  <si>
    <t>3299060-Servicio de implementación sistemas de gestión</t>
  </si>
  <si>
    <t>3299060-02 Realizar acciones de seguimiento y control a la gestión institucional.</t>
  </si>
  <si>
    <t>DG26-1</t>
  </si>
  <si>
    <t>Implementar acciones de apoyo integral a la Dirección General, que permitan coordinar, vigilar, controlar y evaluar el cumplimiento de los objetivos y programas institucionales.</t>
  </si>
  <si>
    <t>Fortalecer la capacidad operativa y estratégica de la Dirección General del IDEAM en su misión de coordinar, ejecutar y supervisar acciones claves para el cumplimiento de los objetivos institucionales.</t>
  </si>
  <si>
    <t>Informes de gestión elaborados</t>
  </si>
  <si>
    <t>Número</t>
  </si>
  <si>
    <t>b. Democratización del conocimiento, la información ambiental y de riesgo de desastres</t>
  </si>
  <si>
    <t>(3204) Gestión de la información y el conocimiento ambiental. </t>
  </si>
  <si>
    <t>6. Seguimiento de las condiciones climáticas, hidrometeorológicas y ambientales, promoviendo el  monitoreo comunitario y la  vigilancia del patrimonio natural del país.</t>
  </si>
  <si>
    <t>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t>
  </si>
  <si>
    <t>6. Gestión del Conocimiento y la innovación</t>
  </si>
  <si>
    <t>6.1 Gestión del conocimiento y la innovación</t>
  </si>
  <si>
    <t>2. Plan Anual de Adquisiciones</t>
  </si>
  <si>
    <t>7-Generación de Conocimiento e Investigación</t>
  </si>
  <si>
    <t>8-Subdirección de Ecosistemas e Información Ambiental</t>
  </si>
  <si>
    <t>8-SEIA</t>
  </si>
  <si>
    <t>Raymond Alexander Jimenez Arteaga</t>
  </si>
  <si>
    <t>2. Fortalecimiento del conocimiento e información para la conservación, recuperación y restauración ambiental.</t>
  </si>
  <si>
    <t>2.1 Generar información y conocimiento a través de los diferentes sistemas de monitoreo</t>
  </si>
  <si>
    <t>3204014-Servicio de monitoreo de la biodiversidad y los Servicio eco sistémicos</t>
  </si>
  <si>
    <t>3204014-01 Adelantar gestiones tendientes al desarrollo de sistemas de monitoreo y detección temprana de incendios forestales mediante el uso de tecnologías avanzadas y/o sistemas comunitarios para el suministro de información</t>
  </si>
  <si>
    <t>SEIA26-1</t>
  </si>
  <si>
    <t>Realizar acciones para el monitoreo, conservación y mantenimiento de bosques</t>
  </si>
  <si>
    <t xml:space="preserve">Fortalecer el programa de monitoreo y seguimiento de Bosques y Recursos Forestales </t>
  </si>
  <si>
    <t xml:space="preserve">Porcentaje de monitoreos forestales con seguimiento actualizado anualmente.
 </t>
  </si>
  <si>
    <t>Porcentaje</t>
  </si>
  <si>
    <t>SEIA26-2</t>
  </si>
  <si>
    <t>Realizar monitoreo integral de los ecosistemas de alta montaña de Colombia</t>
  </si>
  <si>
    <t>Fortalecer los procesos de monitoreo de los ecosistemas de la alta montaña de Colombia</t>
  </si>
  <si>
    <t>Porcentaje de ecosistemas de alta montaña con monitoreo activo y reportes actualizados anualmente</t>
  </si>
  <si>
    <t>SEIA26-3</t>
  </si>
  <si>
    <t>Realizar el monitoreo y seguimiento de la estabilidad, la degradación de los suelos y  las tierras, los ecosistemas y coberturas de la tierra de Colombia</t>
  </si>
  <si>
    <t>Fortalecer el programa de monitoreo y seguimiento de la estabilidad, la degradación de los suelos y las tierras, los ecosistemas y las coberturas de la tierra de Colombia.</t>
  </si>
  <si>
    <t>Porcentaje de cobertura nacional con monitoreo conforme la programación de las zonas de estudio de suelos, ecosistemas y coberturas de la tierra.</t>
  </si>
  <si>
    <t>5. Gobernanza y gestión de los datos para proporcionar información ambiental de calidad, oportuna y útil para la toma de decisiones en los territorios.</t>
  </si>
  <si>
    <t>5.1 Mejorar la calidad de los datos e información ambiental que genera  el IDEAM, para que sean confiables, oportunos  y útiles para la toma de decisiones en los territorios y la  definición de políticas públicas.</t>
  </si>
  <si>
    <t>3204048-Servicio de administracion de los sistemas de información para los procesos de toma de decisiones</t>
  </si>
  <si>
    <t>3204048-02 Elaborar informes de los aplicativos administrados</t>
  </si>
  <si>
    <t>SEIA26-4</t>
  </si>
  <si>
    <t xml:space="preserve">Realizar acciones en el SIA y SIAC del IDEAM para mejorar el proceso de gestión de información institucional </t>
  </si>
  <si>
    <t xml:space="preserve">Fortalecer en el SIA y SIAC del IDEAM para mejorar el proceso de gestión de información institucional </t>
  </si>
  <si>
    <t>Nivel de fortalecimiento realizados para la  integración y actualización de la información institucional en el SIA y el SIAC del IDEAM.</t>
  </si>
  <si>
    <t>3. Gestión con valores para el resultado</t>
  </si>
  <si>
    <t>3.1 Fortalecimiento organizacional y simplificación de procesos.</t>
  </si>
  <si>
    <t>SEIA26-5</t>
  </si>
  <si>
    <t xml:space="preserve">Realizar acciones para el soporte técnico y operativo en la implementación de los lineamientos establecidos para los procesos administrativos de los convenios y procesos de calidad de la Subdirección </t>
  </si>
  <si>
    <t>Fortalecer y mejorar los procesos  administrativos y de calidad de la Subdirección</t>
  </si>
  <si>
    <t>Nivel de implementación de documentación con lineamientos de mejora continua a los procesos administrativos y de calidad en la Subdirección.</t>
  </si>
  <si>
    <t>3. Otros</t>
  </si>
  <si>
    <t>Convenios</t>
  </si>
  <si>
    <t>Establecer mecanismos eficientes para la planificación, seguimiento y evaluación de convenios interinstitucionales, que permitan garantizar el cumplimiento de los compromisos adquiridos, la optimización de recursos y la alineación con los objetivos estratégicos de la entidad en referencia a los convenios</t>
  </si>
  <si>
    <t xml:space="preserve">Fortalecimiento de la gestión de convenios interinstitucionales para el cumplimiento de objetivos estratégicos de la Subdirección </t>
  </si>
  <si>
    <t>Optimizar la planificación, ejecución, seguimiento y evaluación de convenios suscritos con entidades públicas y privadas, garantizando su alineación con los planes institucionales</t>
  </si>
  <si>
    <t xml:space="preserve">Porcentaje de Convenios suscritos monitoreados y actualizados anualmente </t>
  </si>
  <si>
    <t>4. Gestión del conocimiento y análisis de la información ambiental para el desarrollo  sostenible del territorio, la gestión del cambio climático, la gestión del riesgo de desastres y  el estado del patrimonio natural.</t>
  </si>
  <si>
    <t>4.1 Priorizar y desarrollar bases científicas para el conocimiento y análisis de información ambiental , que permita comprender los fenómenos ambientales, para la toma de decisiones y la gestión sostenible del patrimonio natural del país.</t>
  </si>
  <si>
    <t>7-Subdirección de Estudios Ambientales</t>
  </si>
  <si>
    <t>7-SEA</t>
  </si>
  <si>
    <t>Julian Paez</t>
  </si>
  <si>
    <t>2.2 Divulgar información para garantizar la prestación del servicio misional de la entidad</t>
  </si>
  <si>
    <t>3204048-01 Administrar los sistemas de información RUA, RESPEL, PCB, RETC Y RUM.</t>
  </si>
  <si>
    <t>SEA26-3</t>
  </si>
  <si>
    <t>Suministrar oportunamente información y conocimiento que requiera el Ministerio de Ambiente, las entidades del SINA y el Gobierno Nacional, para la toma de decisiones y la formulación y seguimiento de políticas.</t>
  </si>
  <si>
    <t>Administrar los sistemas de información de la SEA para la democratización de la información ambiental, a través de la gestión oportuna para generar conocimiento e información ambiental.</t>
  </si>
  <si>
    <t xml:space="preserve">INFORMES </t>
  </si>
  <si>
    <t>1. Comunicación estratégica para proveer y divulgar información científica y ambiental transparente, comprensible y adecuada para la toma de decisiones informadas a los grupos de valor y de interés.</t>
  </si>
  <si>
    <t>1.1 Promover el acceso y la divulgación de la información ambiental que permita la  toma de decisiones informadas y dar respuesta a  las necesidades  y expectativas de los grupos de valor y de interés.</t>
  </si>
  <si>
    <t xml:space="preserve">9-Acreditación de Laboratorios </t>
  </si>
  <si>
    <t>Jeison Duvan Peñaloza</t>
  </si>
  <si>
    <t>SEA26-4</t>
  </si>
  <si>
    <t xml:space="preserve">Acreditar y Autorizar Organismos de Evaluación de la Conformidad  para el cumplimiento de la normatividad vigente a través de esquemas de evaluación de sistemas de gestión. </t>
  </si>
  <si>
    <t xml:space="preserve">Acreditar y autorizar Organismos de Evaluación de la Conformidad, a tráves de esquemas de evaluación de sistemas de gestión, lineamientos y procedimientos aplicables para el cumplimiento de la normatividad vigente. </t>
  </si>
  <si>
    <t>DOCUMENTOS</t>
  </si>
  <si>
    <t>Ana María Hernández Hernández</t>
  </si>
  <si>
    <t>SEA26-1</t>
  </si>
  <si>
    <t xml:space="preserve">Recolectar y generar información, conocimiento e investigación sobre la contaminación y degradación del ambiente y realizar  estudios e investigaciones ambientales </t>
  </si>
  <si>
    <t>Generar información y conocimiento para el seguimiento del estado del ambiente, a través de la producción de documentos, estudios e investigaciones</t>
  </si>
  <si>
    <t>Yamile Andrea Moreno Saboyá</t>
  </si>
  <si>
    <t>3204043-Servicio de información de datos climáticos y monitoreo</t>
  </si>
  <si>
    <t>3204043-01 Producir información o insumos técnicos para la toma de decisiones</t>
  </si>
  <si>
    <t>SEA26-2</t>
  </si>
  <si>
    <t>Realizar el análisis y procesamiento de información técnica y científica en lo relacionado con el ordenamiento ambiental del territorio</t>
  </si>
  <si>
    <t xml:space="preserve">Generar conocimiento para el seguimiento del estado del ambiente, como insumo para la toma de decisiones y la democratización de información ambiental </t>
  </si>
  <si>
    <t>Insumos para la formulación de bases técnicas para el ordenamiento ambiental del territorio</t>
  </si>
  <si>
    <t>Leonardo Alfredo Pineda Pardo</t>
  </si>
  <si>
    <t>SEA26-5</t>
  </si>
  <si>
    <t xml:space="preserve">Elaborar  estudios y documentos técnicos relacionados con el cambio ambiental global y sus efectos </t>
  </si>
  <si>
    <t xml:space="preserve">Generar conocimiento relacionado con cambio climático, como insumo para la toma de decisiones y la democratización de información ambiental </t>
  </si>
  <si>
    <t xml:space="preserve">Documentos técnicos relacionados con temás de cambio climático </t>
  </si>
  <si>
    <t>Numero</t>
  </si>
  <si>
    <t>5. Información y Comunicación</t>
  </si>
  <si>
    <t>5.2 Transparencia, acceso a la información pública y lucha contra la corrupción</t>
  </si>
  <si>
    <t>Realizar actividades de asistencia técnica, divulgación y sensibilización relacionada con estudios asociados al cambio climático</t>
  </si>
  <si>
    <t>Mejorar la transparencia climática a partir de la divulgación de conocimiento y la asistencia técnica a distintos grupos de interes</t>
  </si>
  <si>
    <t>Matriz en excel que resume los eventos y actividades técnicas de asistencia en el marco del SISCLIMA</t>
  </si>
  <si>
    <t xml:space="preserve">6-Generación de Datos e Información Hidrometereológica y Ambiental para la  Toma de Decisiones </t>
  </si>
  <si>
    <t>Generar bases de datos e indicadores relacionados con el procesamiento de información de los sistemas de información de cambio climático que administra el instituto</t>
  </si>
  <si>
    <t xml:space="preserve">Realizar el procesamiento de la información y facilitar el acceso a la información de cambio climático por parte de diferentes grupos de valor o interes. </t>
  </si>
  <si>
    <t>Bases de datos e indicadores relacionados con cambio climático</t>
  </si>
  <si>
    <t>Operativizar el comite de información técnico cientifica de cambio climático y el seminario de cambio ambiental global</t>
  </si>
  <si>
    <t>Articular entidades y organizaciones para la generación de información técnica y cientifica para la generación de reportes de cambio climático</t>
  </si>
  <si>
    <t>Informe de seguimiento de las actividades implementadas y desarrolladas en el comite</t>
  </si>
  <si>
    <t>2. Democratización del acceso y uso de la información ambiental</t>
  </si>
  <si>
    <t>2.1 Consolidar y modernizar los sistemas de información ambiental del IDEAM, para asegurar la disponibilidad, confiabilidad y accesibilidad de la información ambiental.</t>
  </si>
  <si>
    <t>Generar marcos conceptuales y operativos asociados a la administración de los sistemas de información de cambio climático a cargo del instituto</t>
  </si>
  <si>
    <t>Elaborar procedimientos, formatos y documentos de soporte que faciliten la información de los sistemas de información de cambio climático a cargo del instituto</t>
  </si>
  <si>
    <t>Documentos relacionados con la administración de los sistemas de cambio climático a cargo del Ideam</t>
  </si>
  <si>
    <t>5-Subdirección de Hidrología</t>
  </si>
  <si>
    <t>5-SH</t>
  </si>
  <si>
    <t>Jorge Andrés González Rojas</t>
  </si>
  <si>
    <t> </t>
  </si>
  <si>
    <t>3204041-Estaciones meteorológicas mejoradas</t>
  </si>
  <si>
    <t>3204041-01 Operar los sistemas de monitoreo y seguimiento hasta el suministro de  datos</t>
  </si>
  <si>
    <t>SH26-1</t>
  </si>
  <si>
    <t>Realizar visitas de operación y mantenimiento a la red de estaciones Hidrometeorológicas de Propiedad del IDEAM.</t>
  </si>
  <si>
    <t>Garantizar la operatividad de la Red para la generación de información hidrometeorológica para la toma de decisiones.</t>
  </si>
  <si>
    <t>Visitas realizadas a la red de estaciones hidrometeorológicas</t>
  </si>
  <si>
    <t>Manuel de Jesús Padilla López</t>
  </si>
  <si>
    <t>SH26-2</t>
  </si>
  <si>
    <t>Realizar el seguimiento al estado de la red de estaciones  automaticas propiedad del IDEAM.</t>
  </si>
  <si>
    <t>Garantizar la generación de información hidrometeorológica para la toma de decisiones.</t>
  </si>
  <si>
    <t xml:space="preserve">Informes del estado de la red de estaciones automaticas </t>
  </si>
  <si>
    <t>SH26-3</t>
  </si>
  <si>
    <t>Capturar y procesar la información hidrometeorológica proveniente de la Red de estaciones del IDEAM.</t>
  </si>
  <si>
    <t>Garantizar la disponibilidad de la información generada por las estaciones hidrometerológicas en las plataformas de consulta.</t>
  </si>
  <si>
    <t>Reportes de la información procesada que es generada en estaciones hidrometeorologica disponible en la plataforma DHIME.</t>
  </si>
  <si>
    <t>Jairo Andrés Garzón Hernández</t>
  </si>
  <si>
    <t>SH26-4</t>
  </si>
  <si>
    <t>Fabricar las estructuras y reparar, ajustar y/o calibrar los instrumentos en las variables de temperatura del aire, humedad relativa y presion atmosferica de la red de estaciones hidrometeorológicas del IDEAM.</t>
  </si>
  <si>
    <t xml:space="preserve">Garantizar las condiciones de infraestuctura y de funcionamiento de los instrumentos para una generacion de informacion confiable. </t>
  </si>
  <si>
    <t>Porcentaje de solicitudes atendidas</t>
  </si>
  <si>
    <t>SH26-5</t>
  </si>
  <si>
    <t>Realizar los pagos a los observadores voluntarios de la Red Hidrometeorológica del IDEAM.</t>
  </si>
  <si>
    <t>Garantizar el reconocimiento por la captura de la información tomada por los observadores voluntarios.</t>
  </si>
  <si>
    <t>Porcentaje de ejecución de los recursos para el pago de observadores voluntarios de las 11 Áreas Operativas.</t>
  </si>
  <si>
    <t>SH26-6</t>
  </si>
  <si>
    <t>Adquirir, instalar y poner en funcionamiento estaciones hidrometeorológicas en el marco del cumplimiento a la meta establecida por el país en las NDC</t>
  </si>
  <si>
    <t>Garantizar la adquisición de estaciones hidrometeorológicas que aporten al cumplimiento de la meta de los compromisos de NDC</t>
  </si>
  <si>
    <t>Estaciones hidrometeorológicas.</t>
  </si>
  <si>
    <t>SH26-7</t>
  </si>
  <si>
    <t>Generar información por parte de los radares propiedad del IDEAM</t>
  </si>
  <si>
    <t>Garantizar el funcionamiento y generación de información de los sistemas de radares meteorológicos, así como la transmisión de la información a la sede central.</t>
  </si>
  <si>
    <t>Radares en funcionamiento</t>
  </si>
  <si>
    <t>Fabio Andrés Bernal Quiroga</t>
  </si>
  <si>
    <t>SH26-8</t>
  </si>
  <si>
    <t>Elaborar reportes que muestren el seguimiento al desarrollo de actividades administrativas de la subdirección, el estado de convenios, proyectos, sentencias y planes de mejoramiento</t>
  </si>
  <si>
    <t>Mejorar la calidad de los datos e información ambiental que genera el IDEAM, para que sean confiables, oportunos y útiles para la toma de decisiones en los territorios y la definición de políticas públicas.</t>
  </si>
  <si>
    <t>Documento de seguimiento y gestión de convenios, proyectos, sentencias y planes de mejoramiento a cargo de la subdirección de hidrología.</t>
  </si>
  <si>
    <t>12/31/2026</t>
  </si>
  <si>
    <t xml:space="preserve">10-Laboratorio de Calidad </t>
  </si>
  <si>
    <t>Claudia María Ávila Laverde</t>
  </si>
  <si>
    <t>SH26-9</t>
  </si>
  <si>
    <t>Realizar el análisis de la calidad del agua en las estaciones de monitoreo propuestas en el marco del convenio con la CAM</t>
  </si>
  <si>
    <t>Realizar el monitoreo de las variables asociadas a la red de calidad de agua en la zona de influencia de CAM</t>
  </si>
  <si>
    <t>Número de estaciones monitoreadas en el marco del convenio con la CAM</t>
  </si>
  <si>
    <t>31/12/206</t>
  </si>
  <si>
    <t>SH26-10</t>
  </si>
  <si>
    <t>Generar información y reportes sobre actividades de modelación hidrológica</t>
  </si>
  <si>
    <t>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t>
  </si>
  <si>
    <t>Documentos de modelación hidrológica:
1. Documento Oferta Hídrica Total Superficial - OHTS del Estudio Nacional del Agua - ENA 2026 (1 documento con resultados)
2. Cartografía de extensión de inundaciones, actualización de base datos geográficos de sistemas hídricos (1 capa)
3. Documento análisis de la Oferta Hídrica Total Superficial - OHTS frente a la variabilidad y cambio climático para el Estudio Nacional del Agua ENA – 2026 (1 documento)
4. Resultados y análisis de la modelación Hidrológica e hidráulica de La Mojana y/o Rio Amazonas
5. Actualización del componente hidrológico de Boletín de Predicción con la inclusión de predicción hidrológica mensual.</t>
  </si>
  <si>
    <t xml:space="preserve">Ana María Bernal Vásquez </t>
  </si>
  <si>
    <t>SH26-11</t>
  </si>
  <si>
    <t>Generar documentos de carácter técnico-científico mediante el análisis, consolidación, revisión y reporte de variables e indicadores del agua</t>
  </si>
  <si>
    <t>Documentos técnicos de análisis hidrológico elaborados en el marco del ENA 2026.</t>
  </si>
  <si>
    <t xml:space="preserve">Número </t>
  </si>
  <si>
    <t>Boletines SIRH/ (1 mensual) publicados</t>
  </si>
  <si>
    <t>SH26-12</t>
  </si>
  <si>
    <t>Realizar el monitoreo de la Red de Calidad de Agua del Ideam</t>
  </si>
  <si>
    <t>Hacer seguimiento de las variables asociadas a la red de calidad del agua del Ideam</t>
  </si>
  <si>
    <t>Número de estaciones monitoreadas de la Red de Calidad de Agua</t>
  </si>
  <si>
    <t>Camilo Alejandro Pedraza Pérez</t>
  </si>
  <si>
    <t>SH26-13</t>
  </si>
  <si>
    <t>Realizar seguimiento del recurso hídrico para evaluar su estado</t>
  </si>
  <si>
    <t>Generar datos e información provenientes del seguimiento y monitoreo hidrológico (Red básica nacional de estaciones hidrológicas)</t>
  </si>
  <si>
    <t>Informe de avance en el proceso de validación de las variables de nivel, caudal y sedimentos</t>
  </si>
  <si>
    <t>número</t>
  </si>
  <si>
    <t>320 estaciones con curva de gasto vigente/522 estaciones con programa Caudales . Linea Base actual: 52%</t>
  </si>
  <si>
    <t>Documentación consolidada, actualizada y oficializada en el SGI de la operación estadística "Variables hidrológicas"</t>
  </si>
  <si>
    <t>3.5 Seguridad y Gobierno Digital.</t>
  </si>
  <si>
    <t>10. Plan Estratégico de Tecnologías de la Información -­ PETI</t>
  </si>
  <si>
    <t>4-Gestión de Tecnologías de la Información y Comunicaciones</t>
  </si>
  <si>
    <t>3-Oficina de Informática</t>
  </si>
  <si>
    <t>3-OI</t>
  </si>
  <si>
    <t>Wilmer Espitia Muñoz</t>
  </si>
  <si>
    <t>1.2 Fortalecer la capacidad TICs del instituto.</t>
  </si>
  <si>
    <t>3299065-Servicios tecnológicos</t>
  </si>
  <si>
    <t>3299065-01 Administrar los servicios de supervisión, soporte, administración,  operación y respaldo de la plataforma tecnológica del instituto</t>
  </si>
  <si>
    <t>INFO2026-1</t>
  </si>
  <si>
    <t>Brindar soporte y atención a la infraestructura tecnológica del IDEAM</t>
  </si>
  <si>
    <t>Disponer de servicio de soporte técnico y atención especializada.</t>
  </si>
  <si>
    <t>Numero de informes elaborados/Numero de informes planeados (12) ×100</t>
  </si>
  <si>
    <t xml:space="preserve">3299065-02 Disponer de servicios de tecnologías de la información y las comunicaciones en operación </t>
  </si>
  <si>
    <t>3299065-03 Disponer de sistemas de información  de gestión y apoyo  con soporte</t>
  </si>
  <si>
    <t>INFO2026-2</t>
  </si>
  <si>
    <t>Implementar el soporte y mantenimiento evolutivo de sistemas, servicios y aplicaciones.</t>
  </si>
  <si>
    <t>Fortalecer la operatividad y continuidad tecnológica mediante la mejora continua en el soporte y mantenimiento evolutivo de sistemas, servicios y aplicaciones</t>
  </si>
  <si>
    <t xml:space="preserve">3299065-04 Disponer de servicios y herramientas orientados al cumplimiento de la política de gobierno digital </t>
  </si>
  <si>
    <t>INFO2026-3</t>
  </si>
  <si>
    <t xml:space="preserve">Realizar el cierre de brechas de la politica gobierno digital y seguridad digital </t>
  </si>
  <si>
    <t>Fortalecer la capacidad de cumplimiento de la política de gobierno digital y seguridad digital, asegurando una gestión más robusta y alineada con los estándares del MINTIC</t>
  </si>
  <si>
    <t>Sumatoria del promedio de avance del plan de trabajo de cierre de brechas.</t>
  </si>
  <si>
    <t xml:space="preserve">(3204) Gestión de la información y el conocimiento ambiental.  </t>
  </si>
  <si>
    <t xml:space="preserve">8-Servicios </t>
  </si>
  <si>
    <t>9-Oficina del Servicio de Pronósticos y Alertas</t>
  </si>
  <si>
    <t>9-OSPA</t>
  </si>
  <si>
    <t>Rodney Poveda Fernández_Jefe Oficina del Servicio de Pronósticos y Alertas (E )</t>
  </si>
  <si>
    <t>3204043-02 Producir pronósticos del tiempo, alertas meteorológicas, alertas tempranas y predicciones estacionales del clima</t>
  </si>
  <si>
    <t>OSPA26-1</t>
  </si>
  <si>
    <t>Generar pronósticos y alertas hidrometeorológicas de manera continua de las condiciones hidrometeorológicas y ambientales en tiempo real.</t>
  </si>
  <si>
    <t xml:space="preserve">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t>
  </si>
  <si>
    <t>Boletines de pronóstico hidrometeorológicos, informes técnicos y emisión de alertas emitidos</t>
  </si>
  <si>
    <t>Número total de boletines emitidos</t>
  </si>
  <si>
    <t>OSPA26-2</t>
  </si>
  <si>
    <t>Generar productos y servicios a través del procesamiento de datos hidrometeorológicos de diferentes fuentes que permitan contribuir al análisis y generación de pronósticos y alertas nacionales.</t>
  </si>
  <si>
    <t>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t>
  </si>
  <si>
    <t>Archivos de estimación diaria de precipitación a partir de radares y sensores remotos disponibles.</t>
  </si>
  <si>
    <t>Número total de archivos generados</t>
  </si>
  <si>
    <t xml:space="preserve">14-Gestión de Servicios Administrativos </t>
  </si>
  <si>
    <t>2-Secretaría General</t>
  </si>
  <si>
    <t>2-SG</t>
  </si>
  <si>
    <t>JUAN FERNANDO ACOSTA MIRKOW</t>
  </si>
  <si>
    <t>3299011-Sedes adecuadas</t>
  </si>
  <si>
    <t>3299011-02 Seguimiento</t>
  </si>
  <si>
    <t>SG26-01</t>
  </si>
  <si>
    <t>Adecuar la infraestructura de las sedes del IDEAM.</t>
  </si>
  <si>
    <t>Adecuar la infraestructura física de las sedes del instituto, de acuerdo a los recursos asignados, por medio de la realización de las actividades de mantenimiento preventivo y correctivo</t>
  </si>
  <si>
    <t>N° total de sedes adecuadas</t>
  </si>
  <si>
    <t>3299068-Sedes dotadas</t>
  </si>
  <si>
    <t>3299068-02 Adquisición de elementos e insumos requeridos para apoyar la prestación del servicio de las sedes y áreas operativas.</t>
  </si>
  <si>
    <t>SG26-02</t>
  </si>
  <si>
    <t>Dotar las sedes del IDEAM</t>
  </si>
  <si>
    <t>Dotar las sedes del instituto, de acuerdo a los recursos asignados, por medio de la adquisición de elementos e insumos requeridos para apoyar la prestación del servicio de las sedes y áreas operativas.</t>
  </si>
  <si>
    <t>N° total de ingresos de almacen por contratos de dotacionespara las sedes</t>
  </si>
  <si>
    <t>3299016-Sedes mantenidas</t>
  </si>
  <si>
    <t>3299016-01 Realizar mantenimiento preventivo y correctivo de las sedes del Instituto.</t>
  </si>
  <si>
    <t>SG26-03</t>
  </si>
  <si>
    <t>Mantenimiento a  las sedes del IDEAM</t>
  </si>
  <si>
    <t xml:space="preserve">Realizar los mantenimientos preventivos y correctivos requeridos en los equipos y sistemas del instituto, de acuerdo a los recursos asignados; asi como las acciones de sostenimiento que permitan la operatividad de las sedes, oficinas de aeropuertos y las áreas operativas </t>
  </si>
  <si>
    <t>N° total de contratos de mantenimientos ejecutados/numero total de contratos de mantenimientos que se deben realizar</t>
  </si>
  <si>
    <t>3.2 Servicio al ciudadano</t>
  </si>
  <si>
    <t xml:space="preserve">9. Programa de Transparencia y Ética Pública
</t>
  </si>
  <si>
    <t xml:space="preserve">13-Gestión de Servicio al Ciudadano </t>
  </si>
  <si>
    <t>3299069-Servicio de asistencia técnica</t>
  </si>
  <si>
    <t>3299069-01 Formular e implementar la estrategia de participación ciudadana, para acceder a los grupos de interés y grupos de valor.</t>
  </si>
  <si>
    <t>SG26-04</t>
  </si>
  <si>
    <t>Ejecutar la estrategia de servicio al ciudadano en el IDEAM, para mejorar la atención y gestión oportuna de PQRSDF mediante capacitaciones internas en protocolos de atención</t>
  </si>
  <si>
    <t>Generar espacios de capacitación, asesoría o acompañamientos interna sobre protocolos de atención y gestión oportuna de PQRSDF</t>
  </si>
  <si>
    <t>Informes de capacitaciones internas realizadas sobre protocolos de atención y gestión de PQRSDF en el IDEAM.</t>
  </si>
  <si>
    <t>SG26-05</t>
  </si>
  <si>
    <t>Garantizar el acceso a la información sobre la misionalidad del Ideam, que soliciten los grupos de valor e interés</t>
  </si>
  <si>
    <t>Realizar seguimiento y control a la totalidad de las PQRSDF del instituto, así como generar respuesta a las asignadas al Grupo de Servicio al Ciudadano</t>
  </si>
  <si>
    <t>Reporte de seguimiento con la consolidación del estado, la gestión y los resultados de las PQRSDF.</t>
  </si>
  <si>
    <t>SG26-06</t>
  </si>
  <si>
    <t>Garantizar la ejecución de la estrategia de participación ciudadana, así como los mecanismos de interacción con los grupos de interés y de valor</t>
  </si>
  <si>
    <t>Apoyar las actividades y capacitaciones de difusión de la información producida por el Ideam programadas en la estrategia de participación ciudadana, así como los mecanismos pertinentes para mantener interacción con los grupos de valor e interés</t>
  </si>
  <si>
    <t>Registro consolidado de las capacitaciones externas en participación ciudadana y de los eventos misionales en los que el IDEAM hace presencia</t>
  </si>
  <si>
    <t>3-Gestión de las Comunicaciones</t>
  </si>
  <si>
    <t>3299069-02 Formular e implementar la estrategia de comunicación  y divulgación de la información generada por la Entidad</t>
  </si>
  <si>
    <t>SG26-07</t>
  </si>
  <si>
    <t>Realizar campañas institucionales, contenidos, publicaciones, comunicados, boletines, entre otros .</t>
  </si>
  <si>
    <t>Desarrollar la estrategia de comunicación a través de campañas institucionales y divulgación de contenidos de la entidad.</t>
  </si>
  <si>
    <t>Informes de las actividades de divulgación de contenidos de comunicación</t>
  </si>
  <si>
    <t>5.1 Gestión documental (política de archivos y gestión documental)</t>
  </si>
  <si>
    <t xml:space="preserve">1. Plan Institucional de Archivos de la Entidad ­PINAR
</t>
  </si>
  <si>
    <t xml:space="preserve">19-Gestión Documental </t>
  </si>
  <si>
    <t>3299052-Servicio de Gestión Documental</t>
  </si>
  <si>
    <t>3299052-01 Archivos formados</t>
  </si>
  <si>
    <t>SG26-8</t>
  </si>
  <si>
    <t>Realizar actividades de registro, control, radicación y distribución de las comunicaciones oficiales que ingresan y salen del Ideam.</t>
  </si>
  <si>
    <t xml:space="preserve">Realizar la correcta y oportuna radicación de las comunicaciones oficiales que ingresa y salen  del Ideam. </t>
  </si>
  <si>
    <t>Comunicaciónes recibida por VUS tramitadas correcta y oportunamente.</t>
  </si>
  <si>
    <t>SG26-9</t>
  </si>
  <si>
    <t xml:space="preserve">Hacer seguimiento a la implementación de las Tablas de Retención Documental - TRD,  en los archivos de gestión y central del Ideam. </t>
  </si>
  <si>
    <t>Realizar seguimiento a la implementación de las Tablas de Retención Documental - TRD en los archivos de gestión de las dependencias y central del Ideam.</t>
  </si>
  <si>
    <t xml:space="preserve">Informes de seguimiento a la implementación de las TRD </t>
  </si>
  <si>
    <t>SG26-10</t>
  </si>
  <si>
    <t>Realizar los procesos técnicos archivísticos de organización y disposición final de 150 (ml)  metros Lineales de archivo del Archivo Central del Ideam.</t>
  </si>
  <si>
    <t>Realizar las actividades seguimiento, registro y control de los procesos de organización y digitalización de archivos en el Ideam.</t>
  </si>
  <si>
    <t>Informes de avance en la intervención de los metros lineales de archivo organizado.</t>
  </si>
  <si>
    <t>SG26-11</t>
  </si>
  <si>
    <t>Adelantar la revisión y actualización de los planes y programas del Sistema Integrado de Conservación, fortalecer su implementación y seguimiento en los Archivos del Ideam.</t>
  </si>
  <si>
    <t xml:space="preserve">Realizar la actualización de los de los planes y programas  del  Sistema Integrado de Conservación, implementar y hacer el seguimiento a los archivos del Ideam. </t>
  </si>
  <si>
    <t xml:space="preserve">Informes de avance en la revisión y  ajustes de planes y programas del sistema integrado de conservación y de  seguimiento a la implementación en los archivos del Ideam.  </t>
  </si>
  <si>
    <t>SG26-12</t>
  </si>
  <si>
    <t>Realizar la revisión y actualización de las Tablas de Retención Documental de la Entidad, presentar para su aprobación y adelantar la socialización el Ideam.</t>
  </si>
  <si>
    <t>Revisar, actualizar, presentar para aprobación y socializar la nueva versión de las Tablas de Retención Documental del Ideam</t>
  </si>
  <si>
    <t>Informes de avance a la segurevisión, actualización, aprobación y socialización de la nueva versión de las Tablas de Retención Documental del Ideam</t>
  </si>
  <si>
    <t>SG26-13</t>
  </si>
  <si>
    <t>Adelantar la revisión y actualizacion de los inventarios de la colección del Centro de Documentación del Ideam.</t>
  </si>
  <si>
    <t>Realizar la actualización de los inventarios de la colección de Centro de documentación del Ideam.</t>
  </si>
  <si>
    <t>Informes de avance de la actualización de los inventarios del Centro de Documentación del Ideam</t>
  </si>
  <si>
    <t>SG26-14</t>
  </si>
  <si>
    <t xml:space="preserve">Realizar la intervención de los archivos técnicos en las Áreas Operativas del Ideam. </t>
  </si>
  <si>
    <t>Realizar la Intervención de los archivos técnicos del área operativa</t>
  </si>
  <si>
    <t>Informes de avance en la intervención del archivo técnico organizado.</t>
  </si>
  <si>
    <t>SG26-15</t>
  </si>
  <si>
    <t>Implementar el desarrollo, soporte y mantenimiento evolutivo de los sistemas de gestión documental.</t>
  </si>
  <si>
    <t xml:space="preserve">Fortalecer los sistemas de gestión documental, garantizando su operativilidad mediante la mejora continua en el desarrollo, soporte y mantenimiento evolutivo. </t>
  </si>
  <si>
    <t>Informe de seguimiento a los avances obtenidos mediante la mejora, desarrollo  y soporte de los sistemas de gestión documental</t>
  </si>
  <si>
    <t>1. Talento Humano​</t>
  </si>
  <si>
    <t>1.1 Gestión Estratégica del Talento Humano, Integridad.</t>
  </si>
  <si>
    <t xml:space="preserve">4. Plan Anual de Vacantes y Previsión de Recursos Humanos
</t>
  </si>
  <si>
    <t xml:space="preserve">17-Gestión del Desarrollo del Talento Humano </t>
  </si>
  <si>
    <t>SG26-16</t>
  </si>
  <si>
    <t>Publicar el Plan Anual de Vacantes</t>
  </si>
  <si>
    <t>Garantizar la transparencia, planeación y gestión eficiente de las vacantes en las entidad</t>
  </si>
  <si>
    <t>Plan Anual de Vacantes Publicado</t>
  </si>
  <si>
    <t>SG26-17</t>
  </si>
  <si>
    <t>Publicar el Plan de Previsión de Recursos Humanos</t>
  </si>
  <si>
    <t>Plan de Previsión de Recursos Humanos Publicado</t>
  </si>
  <si>
    <t xml:space="preserve">3. Plan Estratégico de Talento Humano
</t>
  </si>
  <si>
    <t>SG26-18</t>
  </si>
  <si>
    <t>Publicar el Plan Estratégico de Talento Humano</t>
  </si>
  <si>
    <t>Publicar el Plan Estratégico de Talento Humano Publicado</t>
  </si>
  <si>
    <t xml:space="preserve">5. Plan Institucional de Capacitación
</t>
  </si>
  <si>
    <t>SG26-19</t>
  </si>
  <si>
    <t>Publicar el Plan Institucional de Capacitación</t>
  </si>
  <si>
    <t>Plan Institucional de Capacitación Publicado</t>
  </si>
  <si>
    <t>SG26-20</t>
  </si>
  <si>
    <t>Publicar el Plan de Incentivos Institucionales</t>
  </si>
  <si>
    <t>Plan de Incentivos Institucionales Publicado</t>
  </si>
  <si>
    <t>SG26-21</t>
  </si>
  <si>
    <t>Publicar el Plan de Trabajo Anual en Seguridad y Salud en el Trabajo</t>
  </si>
  <si>
    <t>Plan de Trabajo Anual en Seguridad y Salud en el Trabajo Publicado</t>
  </si>
  <si>
    <t>2.3. Compras y contratación</t>
  </si>
  <si>
    <t xml:space="preserve">16-Gestión Jurídica y Contractual </t>
  </si>
  <si>
    <t>10. Oficina Asesora Jurídica</t>
  </si>
  <si>
    <t>GILBERTO RAMOS SUAREZ</t>
  </si>
  <si>
    <t>OAJ-40</t>
  </si>
  <si>
    <t>Realizar el seguimiento trimestral al Plan Anual de Adquisiciones, mediante la verificación de la ejecución de los procesos programados, análisis de desviaciones, actualización de cronogramas y generación de informes de control para la toma de decisiones.</t>
  </si>
  <si>
    <t>Fortalecer la planeación, seguimiento y control del Plan Anual de Adquisiciones, garantizando la oportunidad, coherencia y eficiencia en los procesos de contratación de la entidad</t>
  </si>
  <si>
    <t>Porcentaje de ejecución del Plan Anual de Adquisiciones
(Número de procesos ejecutados / Número de procesos programados) × 100</t>
  </si>
  <si>
    <t xml:space="preserve">2-Gestión del Sistema de Gestión Integrado </t>
  </si>
  <si>
    <t>4-Oficina Asesora de Planeación</t>
  </si>
  <si>
    <t>4-OAP</t>
  </si>
  <si>
    <t>Olga Marcela Vargas</t>
  </si>
  <si>
    <t>LENIN</t>
  </si>
  <si>
    <t>Realizar un diagnóstico integral que permita identificar los requerimientos técnicos, administrativos y financieros necesarios para estructurar un sistema de costos de productos y servicios del IDEAM.</t>
  </si>
  <si>
    <t>Promover el seguimiento técnico y participativo al Plan de Acción Institucional, generando insumos que fortalezcan la evaluación y retroalimentación del cumplimiento de los objetivos estratégicos del Instituto.</t>
  </si>
  <si>
    <t>Porcentaje de avance  del plan de acción conforme al seguimiento</t>
  </si>
  <si>
    <t xml:space="preserve">Porcentaje de  cumplimiento </t>
  </si>
  <si>
    <t>ANDRÉS</t>
  </si>
  <si>
    <t>Conformar el  banco de programas y proyectos del Instituto</t>
  </si>
  <si>
    <t>Fortalecer la gestión institucional mediante la consolidación, organización y disponibilidad de la información sobre programas y proyectos, para apoyar la planeación estratégica y la toma de decisiones.</t>
  </si>
  <si>
    <t>Un Banco de programas y proyectos consolidado y actualizado al 100% durante la vigencia.</t>
  </si>
  <si>
    <t>Porcentaje de actualización del banco de programas y proyectos.</t>
  </si>
  <si>
    <t>CATALINA</t>
  </si>
  <si>
    <t>Realizar el seguimiento sistemático a los compromisos, indicadores y acciones del Programa de Transparencia y Ética Pública, consolidando y analizando la información reportada por las dependencias para identificar avances, brechas y oportunidades de mejora.</t>
  </si>
  <si>
    <t>Fortalecer la cultura de integridad, transparencia y comportamiento ético en el IDEAM, garantizando el acceso a la información pública, la rendición de cuentas y la prevención de riesgos de corrupción en los procesos institucionales.</t>
  </si>
  <si>
    <t>Porcentaje de avance  del Programa de transparencia y ética de lo público conforme al seguimiento</t>
  </si>
  <si>
    <t>13. Política de Participación Ciudadana</t>
  </si>
  <si>
    <t>LAURA VIVIANNE</t>
  </si>
  <si>
    <t xml:space="preserve">Ejecutar una estrategia de formación y sensibilización a nivel interno para fortalecer el conocimiento de funcionarios y contratistas sobre Escazú y su aplicación en el Ideam
</t>
  </si>
  <si>
    <t xml:space="preserve">Fortalecer el conocimiento de contratistas y funcionarios del Ideam en torno al Acuerdo de Escazú </t>
  </si>
  <si>
    <t>Estrategia de formación y senbilización ejecutada
Hito 1: Diseño e implementación de instrumento para definir la Línea base conocimientos de Escazú en la entidad (15%)
Hito 2: Espacios de formación ejecutados (35%)
Hito 3: Campaña de comunicaciones ejecutada (35%)
Hito 4: Aplicación de Instrumento para determinar impacto de los espacios de sensibilización y comunicaciones (Comparar línea base)(15%)</t>
  </si>
  <si>
    <t>Publicar las acciones desarrolladas para el cumplimiento del Acuerdo de Escazú en el Ideam</t>
  </si>
  <si>
    <t>Divulgar las acciones desarrolladas por el Ideam para el cumplimiento del Acuerdo de Escazú</t>
  </si>
  <si>
    <t>Porcentaje de avance en la creación e implementación de un micrositio sobre acciones desarrolladas en torno a Escazú
Hito 1: Diseño de instrumento de reporte (30%)
Hito 2: Publicación y difusión del Micrositio (20%)
Hito 3: Actualización Trimestral del Micrositio (50%)</t>
  </si>
  <si>
    <t>3299060-01 Mantener el sistema de gestión integrado en el instituto, articulado con las políticas del Modelo Integrado de Planeación y Gestión.</t>
  </si>
  <si>
    <t>Ejecutar los eventos programados de participación Ciudadana</t>
  </si>
  <si>
    <t xml:space="preserve">Analizar el nivel de cumplimiento de las actividades programadas en la Estrategia de Participación de Ciudadana considerando el marco del Acuerdo de Escazú </t>
  </si>
  <si>
    <t>Porcentaje de ejecución de la estrategia de participación ciudadana programada</t>
  </si>
  <si>
    <t>Formular e implementar el plan de gestion del cambio  de actualización del mapa de procesos del Ideam</t>
  </si>
  <si>
    <t>Diseñar e implementar un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t>
  </si>
  <si>
    <t>100% del plan de gestión del cambio formulado y aprobado, con lineamientos aplicados a la actualización del mapa de procesos del Ideam.</t>
  </si>
  <si>
    <t>Porcentaje de avance en la formulación y aprobación del plan de gestión del cambio orientado a la actualización del mapa de procesos institucional.</t>
  </si>
  <si>
    <t>YINNA</t>
  </si>
  <si>
    <t>Formular y formalizar el Plan Integral de Gestion Ambiental articulado con los requisitos legales aplicables</t>
  </si>
  <si>
    <t>Fortalecer el Sistema de Gestion Ambiental del Ideam, en cumplimiento con la misionalidad del Instituto y la normatividad vigente</t>
  </si>
  <si>
    <t xml:space="preserve">100% Plan de gestión Integral de Gestion Ambiental - PIGA </t>
  </si>
  <si>
    <t xml:space="preserve">Porcentaje de avance en la formulación y aprobación del plan Integral de Gestion Ambiental - PIGA </t>
  </si>
  <si>
    <t>31/06/2026</t>
  </si>
  <si>
    <t>7. Control Interno</t>
  </si>
  <si>
    <t>7.1 Control Interno</t>
  </si>
  <si>
    <t>ANDREA</t>
  </si>
  <si>
    <t>Formular indicadores clave de riesgo en los procesos del Instituto para la toma de decisiones públicas</t>
  </si>
  <si>
    <t>Diseñar e implementar un sistema de seguimiento de indicadores clave de riesgos  misionales y el ciclo financiero, articulado al Modelo Integrado de Planeación y Gestión y a la Política de Control Interno, para anticipar eventos que puedan afectar la generación, almacenamiento y divulgación de la información ambiental y climática.</t>
  </si>
  <si>
    <t xml:space="preserve">100% de los riesgos críticos identificados y priorizados cuentan con indicadores clave de seguimiento definidos y monitoreados. </t>
  </si>
  <si>
    <t xml:space="preserve">Porcentaje de riesgos críticos con indicadores clave definidos y en seguimiento periódico. </t>
  </si>
  <si>
    <t>5.3 Gestión de la información estadística</t>
  </si>
  <si>
    <t xml:space="preserve">11. Plan de Tratamiento de Riesgos de Seguridad y Privacidad de la Información
</t>
  </si>
  <si>
    <t xml:space="preserve">Publicar las bases de datos anonimizadas o sin anonimizar de las Operaciones Estadísticas </t>
  </si>
  <si>
    <t>Fortalecer la accesibilidad y transparencia de la información estadística ambiental, hidrológica, meteorológica y climática del IDEAM, fortaleciendo la toma de decisiones y la participación ciudadana</t>
  </si>
  <si>
    <t>2 registros administrativos</t>
  </si>
  <si>
    <t>Porcentaje de avance publicación de las bases de datos de las OOEE</t>
  </si>
  <si>
    <t>Realizar una campaña de comunicación del funcionamiento del Sistema de Gestión Integrado en las áreas operativas del Ideam.</t>
  </si>
  <si>
    <t>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t>
  </si>
  <si>
    <t>al menos 80% de las áreas operativas del Instituto reciben y participan en la campaña de comunicación del SGI, garantizando la socialización de los componentes, políticas y procesos del sistema.</t>
  </si>
  <si>
    <t>Porcentaje de áreas operativas del Ideam que han recibido y participado en la campaña de comunicación del Sistema de Gestión Integrado.</t>
  </si>
  <si>
    <t>OAP 26-X</t>
  </si>
  <si>
    <t>Participar activamente en espacios de alto nivel, tanto multilaterales como bilaterales, con el fin de fortalecer el posicionamiento internacional del IDEAM como instituto técnico de referencia,así como explorar oportunidades de cooperación científica, técnica y/o financiera, que contribuyan al desarrollo y mejora de las capacidades institucionales.</t>
  </si>
  <si>
    <t>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t>
  </si>
  <si>
    <t>Participar en al menos 8 espacios internacionales de alto nivel multilaterales y/o bilaterales que permitan explorar nuevas oportunidades de cooperación (científica, técnica o financiera) orientadas al fortalecimiento de las capacidades institucionales del IDEAM.</t>
  </si>
  <si>
    <t>Número de espacios internacionales de alto nivel en los que participa el IDEAM durante el año.</t>
  </si>
  <si>
    <t>Ajustar y actualizar los proyectos de inversión del IDEAM financiados con recursos del PGN, garantizando su alineación con las metas, políticas y prioridades definidas para el siguiente periodo de gobierno.</t>
  </si>
  <si>
    <t>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t>
  </si>
  <si>
    <t>2 proyectos de inversión formulados y actualizados para la vigencia 2027–2030.</t>
  </si>
  <si>
    <t>Número de proyectos de inversión ajustados y actualizados.</t>
  </si>
  <si>
    <t xml:space="preserve">11-Meteorología y Aeronáutica </t>
  </si>
  <si>
    <t>6-Subdirección de Meteorología</t>
  </si>
  <si>
    <t>6-SM</t>
  </si>
  <si>
    <t>Teniente Coronel Diana Carolina Rueda Dimate</t>
  </si>
  <si>
    <t>Publicación de los boletines y reportes periódicos. </t>
  </si>
  <si>
    <t>Facilitar la difusión de información asociada a las condiciones de clima a través de los diferentes reportes, boletines y demás mecanismos de envío de análisis a entidades nacionales e internacionales para la toma decisiones</t>
  </si>
  <si>
    <t>Dar cumplimiento al 80 % de las publicaciones asociadas al cronograma regular.</t>
  </si>
  <si>
    <t>Dar cumplimiento al 80 % de las publicaciones asociadas al cronograma regular, con una validación de calidad por parte de los usuarios finales de como mínimo 4 veces al año </t>
  </si>
  <si>
    <t>Participación en espacios de difusión de la información como las Mesas agroclimáticas, comités y demás espacios en los que la subdirección tenga ingerencia misional. </t>
  </si>
  <si>
    <r>
      <t>Validación de calidad de reportes regulares por parte de los usuarios finales de como mínimo 4 veces al año, </t>
    </r>
    <r>
      <rPr>
        <sz val="11"/>
        <rFont val="Calibri"/>
        <family val="2"/>
        <charset val="1"/>
      </rPr>
      <t>con un cumplimiento del 70%.</t>
    </r>
  </si>
  <si>
    <t>(% de satisfacción de cumplimiento/95%)*100</t>
  </si>
  <si>
    <t>Medir el nivel de satisfación de los grupos de interes a través de la participación en espacios de difusión de la información como las Mesas agroclimáticas, comités y demás espacios en los que la subdirección tenga ingerencia misional. </t>
  </si>
  <si>
    <t>Conocer el nivel de satisfacción de los grupos de interes con la información difundida, asociada a las condiciones de clima a través de los diferentes reportes, boletines y demás mecanismos de envío de análisis a entidades nacionales e internacionales para la toma decisiones</t>
  </si>
  <si>
    <t>Porcentaje obtenido/ el total de encuestas aplicadas</t>
  </si>
  <si>
    <t xml:space="preserve">Observación </t>
  </si>
  <si>
    <t>Indicador sugerido</t>
  </si>
  <si>
    <t>Raymond Alexander Jiménez Arteaga</t>
  </si>
  <si>
    <t xml:space="preserve">Elaboración y publiación del MEC </t>
  </si>
  <si>
    <t>3204048-Servicio de administración de los sistemas de información para los procesos de toma de decisiones</t>
  </si>
  <si>
    <t>No aplica</t>
  </si>
  <si>
    <t>Julián Páez</t>
  </si>
  <si>
    <t>Jeison Duván Peñaloza</t>
  </si>
  <si>
    <t xml:space="preserve">Acreditar y autorizar Organismos de Evaluación de la Conformidad, a través de esquemas de evaluación de sistemas de gestión, lineamientos y procedimientos aplicables para el cumplimiento de la normatividad vigente. </t>
  </si>
  <si>
    <t xml:space="preserve">Documentos técnicos relacionados con temas de cambio climático </t>
  </si>
  <si>
    <t>Mejorar la transparencia climática a partir de la divulgación de conocimiento y la asistencia técnica a distintos grupos de interés</t>
  </si>
  <si>
    <t>Matriz en Excel que resume los eventos y actividades técnicas de asistencia en el marco del SISCLIMA</t>
  </si>
  <si>
    <t xml:space="preserve">Realizar el procesamiento de la información y facilitar el acceso a la información de cambio climático por parte de diferentes grupos de valor o interés. </t>
  </si>
  <si>
    <t>Operativizar el comité de información técnico científica de cambio climático y el seminario de cambio ambiental global</t>
  </si>
  <si>
    <t>Articular entidades y organizaciones para la generación de información técnica y científica para la generación de reportes de cambio climático</t>
  </si>
  <si>
    <t>Informe de seguimiento de las actividades implementadas y desarrolladas en el comité</t>
  </si>
  <si>
    <t>Realizar el seguimiento al estado de la red de estaciones  automáticas propiedad del IDEAM.</t>
  </si>
  <si>
    <t xml:space="preserve">Informes del estado de la red de estaciones automáticas </t>
  </si>
  <si>
    <t>Garantizar la disponibilidad de la información generada por las estaciones hidrometereológicas en las plataformas de consulta.</t>
  </si>
  <si>
    <t>Reportes de la información procesada que es generada en estaciones hidrometeorológica disponible en la plataforma DHIME.</t>
  </si>
  <si>
    <t>Fabricar las estructuras y reparar, ajustar y/o calibrar los instrumentos en las variables de temperatura del aire, humedad relativa y presión atmosférica de la red de estaciones hidrometeorológicas del IDEAM.</t>
  </si>
  <si>
    <t xml:space="preserve">Garantizar las condiciones de infraestructura y de funcionamiento de los instrumentos para una generación de información confiable. </t>
  </si>
  <si>
    <t>320 estaciones con curva de gasto vigente/522 estaciones con programa Caudales . Línea Base actual: 52%</t>
  </si>
  <si>
    <t>1.2 Fortalecer la capacidad Tics del instituto.</t>
  </si>
  <si>
    <t>Evaluar con loq ue enviaran contra PETI</t>
  </si>
  <si>
    <t xml:space="preserve">Realizar el cierre de brechas de la política gobierno digital y seguridad digital </t>
  </si>
  <si>
    <t>Rodney Poveda Fernández Jefe Oficina del Servicio de Pronósticos y Alertas (E )</t>
  </si>
  <si>
    <t>OK</t>
  </si>
  <si>
    <t>N° total de ingresos de almacén por contratos de dotaciones para las sedes</t>
  </si>
  <si>
    <t xml:space="preserve">Realizar los mantenimientos preventivos y correctivos requeridos en los equipos y sistemas del instituto, de acuerdo a los recursos asignados; así como las acciones de sostenimiento que permitan la operatividad de las sedes, oficinas de aeropuertos y las áreas operativas </t>
  </si>
  <si>
    <t>N° total de contratos de mantenimientos ejecutados/número total de contratos de mantenimientos que se deben realizar</t>
  </si>
  <si>
    <t xml:space="preserve">Unificar </t>
  </si>
  <si>
    <t>Comunicaciones recibida por VUS tramitadas correcta y oportunamente.</t>
  </si>
  <si>
    <t xml:space="preserve">Eliminar </t>
  </si>
  <si>
    <t>Puede cambiar el indicador por el PINAR</t>
  </si>
  <si>
    <t>Informes de avance a la supervisión, actualización, aprobación y socialización de la nueva versión de las Tablas de Retención Documental del Ideam</t>
  </si>
  <si>
    <t>Adelantar la revisión y actualización de los inventarios de la colección del Centro de Documentación del Ideam.</t>
  </si>
  <si>
    <t xml:space="preserve">Fortalecer los sistemas de gestión documental, garantizando su operatividad mediante la mejora continua en el desarrollo, soporte y mantenimiento evolutivo. </t>
  </si>
  <si>
    <t>La dependencia no cambiará la orientación estrategica de la línea, manifestó hacerlo en enero 2026</t>
  </si>
  <si>
    <t>10-OAJ</t>
  </si>
  <si>
    <t>Porcentaje de ejecución del Plan Anual de Adquisiciones
(Número de procesos suscritos  / Número de procesos programados) × 100</t>
  </si>
  <si>
    <t>(1) Un Banco de programas y proyectos consolidado y actualizado al 100% durante la vigencia.</t>
  </si>
  <si>
    <t>Ejecutar una estrategia de formación y sensibilización a nivel interno para fortalecer el conocimiento de funcionarios y contratistas sobre Escazú y su aplicación en el Ideam</t>
  </si>
  <si>
    <t>Estrategia de formación y sensibilización ejecutada
Hito 1: Diseño e implementación de instrumento para definir la Línea base conocimientos de Escazú en la entidad (15%)
Hito 2: Espacios de formación ejecutados (35%)
Hito 3: Campaña de comunicaciones ejecutada (35%)
Hito 4: Aplicación de Instrumento para determinar impacto de los espacios de sensibilización y comunicaciones (Comparar línea base)(15%)</t>
  </si>
  <si>
    <t>Formular el plan de gestión del cambio  de actualización del mapa de procesos del Ideam</t>
  </si>
  <si>
    <t>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t>
  </si>
  <si>
    <t>Formular y formalizar el Plan Integral de Gestión Ambiental articulado con los requisitos legales aplicables</t>
  </si>
  <si>
    <t>Fortalecer el Sistema de Gestión Ambiental del Ideam, en cumplimiento con la misionalidad del Instituto y la normatividad vigente</t>
  </si>
  <si>
    <t xml:space="preserve">100% Plan de gestión Integral de Gestión Ambiental - PIGA </t>
  </si>
  <si>
    <t xml:space="preserve">Porcentaje de avance en la formulación y aprobación del plan Integral de Gestión Ambiental - PIGA </t>
  </si>
  <si>
    <t>Al menos 80% de las áreas operativas del Instituto reciben y participan en la campaña de comunicación del SGI, garantizando la socialización de los componentes, políticas y procesos del sistema.</t>
  </si>
  <si>
    <t>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t>
  </si>
  <si>
    <t>%</t>
  </si>
  <si>
    <t>Participación en espacios de difusión de la información como las Mesas agroclimáticas, comités y demás espacios en los que la subdirección tenga injerencia misional. </t>
  </si>
  <si>
    <r>
      <t>Validación de calidad de reportes regulares por parte de los usuarios finales de como mínimo 4 veces al año, </t>
    </r>
    <r>
      <rPr>
        <sz val="11"/>
        <rFont val="Verdana"/>
        <family val="2"/>
      </rPr>
      <t>con un cumplimiento del 70%.</t>
    </r>
  </si>
  <si>
    <t>Medir el nivel de satisfacción de los grupos de interés a través de la participación en espacios de difusión de la información como las Mesas agroclimáticas, comités y demás espacios en los que la subdirección tenga injerencia misional. </t>
  </si>
  <si>
    <t>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t>
  </si>
  <si>
    <t>1-Gestión de la Planeación</t>
  </si>
  <si>
    <t>1. Dirección General</t>
  </si>
  <si>
    <t>2. Secretaría General</t>
  </si>
  <si>
    <t>3. Oficina de Informática</t>
  </si>
  <si>
    <t>4. Oficina Asesora de Planeación</t>
  </si>
  <si>
    <t xml:space="preserve">5-Gestión de Cooperación y Asuntos Internacionales </t>
  </si>
  <si>
    <t>5. Subdirección de Hidrología</t>
  </si>
  <si>
    <t>6. Subdirección de Meteorología</t>
  </si>
  <si>
    <t>7. Subdirección de Estudios Ambientales</t>
  </si>
  <si>
    <t>3204007-Servicio de acreditación de laboratorios y organizaciones</t>
  </si>
  <si>
    <t>3204007-02 Desarrollar buenas prácticas de laboratorio (BPL).</t>
  </si>
  <si>
    <t>3204007-01 Realizar las visitas de evaluación para generar informes y actos administrativos relacionados con la autorización y acreditación del laboratorio</t>
  </si>
  <si>
    <t>8. Subdirección de Ecosistemas e Información Ambiental</t>
  </si>
  <si>
    <t>9. Oficina del Servicio de Pronósticos y Alertas</t>
  </si>
  <si>
    <t>Actividad PAI</t>
  </si>
  <si>
    <t xml:space="preserve"> Objetivo de la Actividad</t>
  </si>
  <si>
    <t>Indicador PAI</t>
  </si>
  <si>
    <t>Cuenta de VOBO OK</t>
  </si>
  <si>
    <t>Total general</t>
  </si>
  <si>
    <t>Describa el nombre</t>
  </si>
  <si>
    <t xml:space="preserve">Describa el objetivo </t>
  </si>
  <si>
    <t>Nación</t>
  </si>
  <si>
    <t>Propios</t>
  </si>
  <si>
    <t>Planes Decreto 612</t>
  </si>
  <si>
    <t>3299011-01 Redes</t>
  </si>
  <si>
    <t>1.2 Política de Integridad</t>
  </si>
  <si>
    <t>Otros</t>
  </si>
  <si>
    <t>3299068-01 Realizar la adquisición e instalación de mobiliario requerido para las sedes.</t>
  </si>
  <si>
    <t>4. Evaluación de Resultados</t>
  </si>
  <si>
    <t>2.2 Gestión presupuestal y eficiencia del gasto público</t>
  </si>
  <si>
    <t>6. Plan de Bienestar Social</t>
  </si>
  <si>
    <t xml:space="preserve">7. Plan de Estímulos e Incentivos
</t>
  </si>
  <si>
    <t>3299052-02 Archivos incluidos en inventario</t>
  </si>
  <si>
    <t>3.3 Simplificación, Racionalización y estandarización de trámites</t>
  </si>
  <si>
    <t xml:space="preserve">8. Plan Institucional de Seguridad y Salud en el Trabajo
</t>
  </si>
  <si>
    <t>3.4 Participación Ciudadana en la gestión pública</t>
  </si>
  <si>
    <t>3299016-02 Reducir el riesgo de la siniestralidad de los activos institucionales</t>
  </si>
  <si>
    <t xml:space="preserve">10. Plan Estratégico de Tecnologías de la Información -­ PETI
</t>
  </si>
  <si>
    <t>3204009-Servicio de protección del conocimiento tradicional</t>
  </si>
  <si>
    <t xml:space="preserve">3299016-03 Realizar acciones de sostenimiento que permitan la operatividad de las sedes y las áreas operativas </t>
  </si>
  <si>
    <t>3.8 Defensa Jurídica</t>
  </si>
  <si>
    <t>Vivianne</t>
  </si>
  <si>
    <t xml:space="preserve">12-Pronósticos y Alertas – OSPA </t>
  </si>
  <si>
    <t>4.1 Seguimiento y evaluación de la gestión institucional.</t>
  </si>
  <si>
    <t>12. Plan de Seguridad y Privacidad de la Información</t>
  </si>
  <si>
    <t>15-Gestión de Almacén e Inventarios</t>
  </si>
  <si>
    <t xml:space="preserve">18-Gestión Financiera </t>
  </si>
  <si>
    <t xml:space="preserve">20-Gestión de Control Disciplinario Interno </t>
  </si>
  <si>
    <t xml:space="preserve">21-Evaluación y Mejoramiento Continuo </t>
  </si>
  <si>
    <t>Cata</t>
  </si>
  <si>
    <t xml:space="preserve">3204009-01 Desarrollar capacitaciones de formación de acuerdo a programas propuestos y acordados </t>
  </si>
  <si>
    <t>3204009-02 Brindar acompañamiento de monitoreo ambiental regional a las comunidades</t>
  </si>
  <si>
    <t>3204014-02 Adelantar gestiones para el diseño e implementación de un Sistema Integrador de Información sobre Vulnerabilidad, Riesgo y Adaptación al Cambio Climático (SIIVRA), que permita monitorear y evaluar la adaptación al cambio climático en Colombia</t>
  </si>
  <si>
    <t>3204014-03 Incrementar la red de monitoreo con transmisión en tiempo real conectada a sistemas de alerta temprana</t>
  </si>
  <si>
    <t xml:space="preserve">3204041-02 Operar el sistema de monitoreo de bosques, carbono y otros sistemas ambientales hasta el suministro de datos </t>
  </si>
  <si>
    <t>Yina y Cata</t>
  </si>
  <si>
    <t>Seguimiento Enero</t>
  </si>
  <si>
    <t>Seguimiento Febrero</t>
  </si>
  <si>
    <t>Seguimiento Marzo</t>
  </si>
  <si>
    <t>Seguimiento Abril</t>
  </si>
  <si>
    <t>Seguimiento Mayo</t>
  </si>
  <si>
    <t>Seguimiento Junio</t>
  </si>
  <si>
    <t>Seguimiento Julio</t>
  </si>
  <si>
    <t>Seguimiento Agosto</t>
  </si>
  <si>
    <t>Seguimiento Septiembre</t>
  </si>
  <si>
    <t>Seguimiento Octubre</t>
  </si>
  <si>
    <t>Seguimiento Noviembre</t>
  </si>
  <si>
    <t>Seguimiento Diciembre</t>
  </si>
  <si>
    <t>Descripción de los entregables</t>
  </si>
  <si>
    <t>Descripción del entregable programado</t>
  </si>
  <si>
    <t>Cantidad 
Programada Periodo</t>
  </si>
  <si>
    <t>Entregables 
Completados en el Periodo</t>
  </si>
  <si>
    <t>%
 Avance Meta Acumulada</t>
  </si>
  <si>
    <t>Avance Financiero
Programado</t>
  </si>
  <si>
    <t>Avance Financiero
Ejecutado</t>
  </si>
  <si>
    <t>TOTAL</t>
  </si>
  <si>
    <t>(4) Informes de resultados e impactos derivados de los mantenimientos a realizar en cumplimiento al fallo de acción popular no. 210 00275 del tribunal administrativo de cundinamarca y de la  resolución car 1725 de 2016
Abril 2026
Julio 2026
Septiembre 2026
Noviembre 2026
(1) Informe técnicos de resultados e impactos de apoyo a los procesos administrativos que se deriven de la implementación del segundo ciclo del IFN noviembre 2026.
(1) Informe Técnico de resultados e impactos de apoyo a los  objetivos del SNIF establecidos en el Decreto 1655 de 2017 noviembre 2026</t>
  </si>
  <si>
    <t>Informe mensual con el avance de actividades desarrolladas en cumplimiento del objeto contractual de las OPS</t>
  </si>
  <si>
    <t>(1) Informes de resultados e impactos derivados de los mantenimientos a realizar en cumplimiento al fallo de acción popular no. 210 00275 del tribunal administrativo de cundinamarca y de la  resolución car 1725 de 2016
Abril 2026</t>
  </si>
  <si>
    <t>(1) Informes de resultados e impactos derivados de los mantenimientos a realizar en cumplimiento al fallo de acción popular no. 210 00275 del tribunal administrativo de cundinamarca y de la  resolución car 1725 de 2016
Julio 2026</t>
  </si>
  <si>
    <t xml:space="preserve">(1) Informes de resultados e impactos derivados de los mantenimientos a realizar en cumplimiento al fallo de acción popular no. 210 00275 del tribunal administrativo de cundinamarca y de la  resolución car 1725 de 2016
Septiembre 2026
</t>
  </si>
  <si>
    <t>(1) Informes de resultados e impactos derivados de los mantenimientos a realizar en cumplimiento al fallo de acción popular no. 210 00275 del tribunal administrativo de cundinamarca y de la  resolución car 1725 de 2016
Noviembre 2026
(1) Informe técnicos de resultados e impactos de apoyo a los procesos administrativos que se deriven de la implementación del segundo ciclo del IFN diciembre 2026.
(1) Informe Técnico de resultados e impactos de apoyo a los os objetivos del SNIF establecidos en el Decreto 1655 de 2017 diciembre 2026</t>
  </si>
  <si>
    <t xml:space="preserve">(1) Informe del estado de los glaciares colombianos 2025 Diciembre 2026
(1) Informe técnico con resultados e impactos del  indicador Balance de Masa 
Julio 2026
(1) Informe de evaluación del DANE del proceso de certificación Diciembre 2026
(1) Informe con resultados e impactos de MONITOREO AMBIENTAL 
PARTICIPATIVO EN LA ALTA MONTAÑA - MAPAM Noviembre 2026
</t>
  </si>
  <si>
    <t>Informe técnico de avance que evidencie el monitoreo glaciar en Colombia y que evidencien el proceso de la operación estadística Area y cambio de cobertura glaciar y el el monitoreo de los ecosistemas de alta montaña y el ciclo del carbono, asi como los analisis comparativos intra anuales de estos monitoreos que presentan las OPS</t>
  </si>
  <si>
    <t>(1) Informe técnico con resultados e impactos del  indicador Balance de Masa 
Julio 2026</t>
  </si>
  <si>
    <t xml:space="preserve">(1) Informe con resultados e impactos de MONITOREO AMBIENTAL PARTICIPATIVO EN LA ALTA MONTAÑA - MAPAM Noviembre 2026
</t>
  </si>
  <si>
    <t xml:space="preserve">(1) Informe del estado de los glaciares colombianos 2025 Diciembre 2026
</t>
  </si>
  <si>
    <t xml:space="preserve">(1) Documento técnico del Estudio nacional de la degradación de suelos por erosión en Colombia, Diciembre 2026
(1) Informe de la evaluación de la exactitud temática del mapa de coberturas de la tierra escala 1:100.000 año 2024 Diciembre 2026
(1) Indicadores ambientales relacionados con las coberturas de la tierra año 2024 elaborados y publicados diciembre 2026
(1) Memoria técnica versión 1 del mapa de coberturas de la tierra 2024 y de cambio de coberturas 2022-2024 diciembre 2026
(1) Documento técnico que contenga el desarrollo, validación e implementación del modelo de pronóstico de la amenaza por deslizamientos de tierra, incluyendo la incorporación de variables de origen antrópico, la aplicación de técnicas de aprendizaje automático, la descripción de los procesos metodológicos realizados, los resultados obtenidos, los productos cartográficos generados, su integración en las plataformas geográficas del IDEAM y las rutas de almacenamiento o dirección virtual de todos los productos, archivos o documentos generados noviembre 2026
(1) Documento técnico de avance de la actualización del MEC 1:100.000 según actividades desarrolladas en el 2026 diciembre 2026
</t>
  </si>
  <si>
    <t>Documentos, informes, presentaciones, actas o listados de asistencia según la naturaleza del entregable indicado en el estudio previo de OPS</t>
  </si>
  <si>
    <t>(1) Documento técnico que contenga el desarrollo, validación e implementación del modelo de pronóstico de la amenaza por deslizamientos de tierra, incluyendo la incorporación de variables de origen antrópico, la aplicación de técnicas de aprendizaje automático, la descripción de los procesos metodológicos realizados, los resultados obtenidos, los productos cartográficos generados, su integración en las plataformas geográficas del IDEAM y las rutas de almacenamiento o dirección virtual de todos los productos, archivos o documentos generados noviembre 2026</t>
  </si>
  <si>
    <t xml:space="preserve">(1) Documento técnico del Estudio nacional de la degradación de suelos por erosión en Colombia, Diciembre 2026
(1) Informe de la evaluación de la exactitud temática del mapa de coberturas de la tierra escala 1:100.000 año 2024 Diciembre 2026
(1) Indicadores ambientales relacionados con las coberturas de la tierra año 2024 elaborados y publicados diciembre 2026
(1) Memoria técnica versión 1 del mapa de coberturas de la tierra 2024 y de cambio de coberturas 2022-2024 diciembre 2026
(1) Documento técnico de avance de la actualización del MEC 1:100.000 según actividades desarrolladas en el 2026 diciembre 2026
</t>
  </si>
  <si>
    <t>(1) Informe de resultados e impactos de ejecución de las acciones relacionados a la gestión de información geográfica a oficializar, actividades del seguimiento, diagnóstico y difusión de operaciones estadísticas e indicadores ambientales, así como los relacionados con la gestión de información SIAC Noviembre 2026</t>
  </si>
  <si>
    <t>(2) Informe de resultados e impactos de fortalecimiento de procesos administrativos y de calidad
Junio 2026
Diciembre 2026</t>
  </si>
  <si>
    <t>Documento técnico que consolida las acciones implementadas para mejorar los procesos de calidad y gestión de convenios en la Subdirección. Este informe debe evidenciar el cumplimiento de las acciones de mejora planificadas, los resultados obtenidos, los ajustes realizados a la información documentada , riesgos, indicadores y operaciones estadisticas y las recomendaciones para el ciclo siguiente por la OPS de la Subdirección .</t>
  </si>
  <si>
    <t>Documento técnico que consolida las acciones implementadas para mejorar los procesos administrativos y de calidad relacionados con la gestión de convenios en la Subdirección. Este informe debe evidenciar el cumplimiento de las acciones de mejora planificadas, los resultados obtenidos, los ajustes realizados a procedimientos, y las recomendaciones para el ciclo siguiente por la OPS de la Subdirección .</t>
  </si>
  <si>
    <t xml:space="preserve">(1) Informe de resultados e impactos de fortalecimiento de procesos administrativos y de calidad 
Junio 2026 </t>
  </si>
  <si>
    <t>(1) Informe de resultados e impactos de fortalecimiento de procesos administrativos y de calidad
Diciembre 2026</t>
  </si>
  <si>
    <t>Optimizar la planificación, ejecución, seguimiento y evaluación de convenios suscritos con entidades públicas y privadas, garantizando su alineación con los planes institucionale</t>
  </si>
  <si>
    <t>(2)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Junio 2026 Convenios
Diciembre 2026 Convenios</t>
  </si>
  <si>
    <t>Documento técnico que contiene el análisis detallado del estado de ejecución de los convenios suscritos por la entidad, incluyendo el cumplimiento de objetivos, cronograma de actividades, ejecución presupuestal, población beneficiaria, riesgos identificados y recomendaciones.</t>
  </si>
  <si>
    <t>(1)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Junio 2026 Convenios</t>
  </si>
  <si>
    <t>(1) Documento técnico de resultados e impactos que contiene el análisis detallado del estado de ejecución de los convenios suscritos por la entidad, incluyendo el cumplimiento de objetivos, cronograma de actividades, ejecución presupuestal, población beneficiaria, riesgos identificados y recomendaciones.
Diciembre 2026  Convenios</t>
  </si>
  <si>
    <t>4 Informes de Gestión (Marzo (1), Junio (1), Septiembre (1), Diciembre (1))</t>
  </si>
  <si>
    <t>Informe de Gestión</t>
  </si>
  <si>
    <t>RODENY POVEDA FERNÁNDEZ-Jefe Oficina del Servicio de Pronósticos y Alertas (E )</t>
  </si>
  <si>
    <t xml:space="preserve">
Informe Técnico Diario de Condiciones Hidrometeorológicas, Alertas y Pronósticos (ITD)
Boletín de Condiciones Hidrometeorológicas Actuales, Alertas y Pronósticos (BCH) 
Boletines Pronóstico de la Amenaza por Incendios de la Cobertura Vegetal (BAICV)                                                                                                                                                                                                                                                                                                                                                                                                                                                                                                                                Boletin Pronóstico de la   Amenaza por Deslizamientos de Tierra (BADT)                                 Boletin Semanal Para el Sector Agrícola(BAM)                         Boletín Alertas Hidrológicas (BAH)                Boletín Resumen Situación Sinóptica (BBS)                                                   </t>
  </si>
  <si>
    <t>Boletines de pronostico hidrometeorologicos, informes tecnicos y emision de alertas</t>
  </si>
  <si>
    <t>Archivos de estimación diaria de precipitación a partir de Radares y Sensores remotos disponibles.</t>
  </si>
  <si>
    <t>5+Subdirección de Hidrología</t>
  </si>
  <si>
    <t>Informe con el reporte de avances de visitas realizadas mes a mes a la Red Hidrometeorológica</t>
  </si>
  <si>
    <t>Informe de visitas realizadas mensualmente</t>
  </si>
  <si>
    <t>$ 25.000.000,00</t>
  </si>
  <si>
    <t>$ 295.000.000,00</t>
  </si>
  <si>
    <t>$ 550.353.085,00</t>
  </si>
  <si>
    <t>$ 530.357.225,00</t>
  </si>
  <si>
    <t>$ 528.809.053,00</t>
  </si>
  <si>
    <t>$ 1.712.852.441,00</t>
  </si>
  <si>
    <t>$ 6.824.515.154</t>
  </si>
  <si>
    <t>$ 6.824.515.154,00</t>
  </si>
  <si>
    <t>$ 0,00</t>
  </si>
  <si>
    <t>Informe mes a mes del estado de las estaciones automaticas de la red del IDEAM.</t>
  </si>
  <si>
    <t>Informe mensual del estado de Red Automática</t>
  </si>
  <si>
    <t>$ 23.883.337,00</t>
  </si>
  <si>
    <t>$ 904.766.674,00</t>
  </si>
  <si>
    <t>$ 1.119.716.707</t>
  </si>
  <si>
    <t>$ 1.119.716.707,00</t>
  </si>
  <si>
    <t>Informe mensual con el reporte de avances de información capturada y procesada</t>
  </si>
  <si>
    <t>$ 79.906.811,00</t>
  </si>
  <si>
    <t>$ 65.906.811,00</t>
  </si>
  <si>
    <t>$ 117.180.931,00</t>
  </si>
  <si>
    <t>$ 794.342.230</t>
  </si>
  <si>
    <t>$ 794.342.230,00</t>
  </si>
  <si>
    <t>Informe con la relación de las actividades realizadas mes a mes en el Grupo de Instrumentos y Metalmecanica.</t>
  </si>
  <si>
    <t>Informe con el porcentaje de avance a la meta de las actividades realizadas en el Grupo de Instrumentos y Metalmecanica.</t>
  </si>
  <si>
    <t>$ 18.864.900,00</t>
  </si>
  <si>
    <t>$ 1.067.605.495,00</t>
  </si>
  <si>
    <t>$ 1.237.389.595</t>
  </si>
  <si>
    <t>$ 1.237.389.595,00</t>
  </si>
  <si>
    <t>Resoluciones de reconocimiento de pagos a observadores volunarios por la compra de información.</t>
  </si>
  <si>
    <t>Informe con el porcentaje de avance a la meta del pago a observadores voluntarios de las 11 Áreas Operativas</t>
  </si>
  <si>
    <t>$ 4.200.000,00</t>
  </si>
  <si>
    <t>$ 1.599.200.000,00</t>
  </si>
  <si>
    <t>$ 8.400.000,00</t>
  </si>
  <si>
    <t>$ 3.236.200.000</t>
  </si>
  <si>
    <t>$ 3.236.200.000,00</t>
  </si>
  <si>
    <t>Estaciones hidrometeorológicas</t>
  </si>
  <si>
    <t>Actas de entrega e instalación de estaciones</t>
  </si>
  <si>
    <t>$ 1.000.000.000,00</t>
  </si>
  <si>
    <t>$ 1.000.000.000</t>
  </si>
  <si>
    <t>Informe mensual de funcionamiento de los radares</t>
  </si>
  <si>
    <t>$ 250.000.000,00</t>
  </si>
  <si>
    <t>Elaborar reportes que muestren el seguimiento al desarrollo de actividades administrativas de la subdirección, el estado de convenios, sentencias y planes de mejoramiento</t>
  </si>
  <si>
    <t>Documento de seguimiento y gestión de convenios, sentencias y planes de mejoramiento a cargo de la subdirección de hidrología.</t>
  </si>
  <si>
    <t>Informe mensual estado de convenios, sentencias y planes de mejoramiento</t>
  </si>
  <si>
    <t>Informe de seguimiento de los  convenios, sentencias y planes de mejoramiento, que servirá de insumo al documento final</t>
  </si>
  <si>
    <t>$ 30.219.800,00</t>
  </si>
  <si>
    <t>$ 21.013.200,00</t>
  </si>
  <si>
    <t>Documentos con los avances en sentencias, planes de mejoramiento y número de convenios liquidados y en ejecución al mes de diciembre.</t>
  </si>
  <si>
    <t>$ 228.545.200,00</t>
  </si>
  <si>
    <t>Número de puntos monitoreados en el marco del convenio con la CAM</t>
  </si>
  <si>
    <t>Informe de avance de monitoreo
Informe final monitoreo</t>
  </si>
  <si>
    <t>$ 76.846.582,00</t>
  </si>
  <si>
    <t>Informe de avance de la primera campaña de monitoreo.</t>
  </si>
  <si>
    <t>Informe de la segunda campaña de monitoreo</t>
  </si>
  <si>
    <t>$ 109.460.254,00</t>
  </si>
  <si>
    <t>$ 340.000.000,00</t>
  </si>
  <si>
    <t>Número de puntos monitoreados de la Red de Calidad de Agua</t>
  </si>
  <si>
    <t>Reporte de AQS monitoreo de puntos de la Red de Calidad de Agua</t>
  </si>
  <si>
    <t>$ 43.767.060,00</t>
  </si>
  <si>
    <t>$ 243.767.060,00</t>
  </si>
  <si>
    <t>$ 428.767.060,00</t>
  </si>
  <si>
    <t>$ 1.769.981.314,00</t>
  </si>
  <si>
    <t>$ 2.748.884.854</t>
  </si>
  <si>
    <t>$ 2.748.884.854,00</t>
  </si>
  <si>
    <t>Generar documentos de carácter técnico+científico mediante el análisis, consolidación, revisión y reporte de variables e indicadores del agua</t>
  </si>
  <si>
    <t>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t>
  </si>
  <si>
    <t>1. Informe técnico de avances hidrológicos parciales del ENA 2026 (junio 2026)
2. Informe consolidado de análisis hidrológico anual para el ENA 2026 (diciembre 2026)</t>
  </si>
  <si>
    <t>$ 106.950.000,00</t>
  </si>
  <si>
    <t>1. Informe técnico de avances hidrológicos parciales del ENA 2026 (junio 2026)</t>
  </si>
  <si>
    <t>$ 112.963.636,00</t>
  </si>
  <si>
    <t>$ 119.263.636,00</t>
  </si>
  <si>
    <t>1.Informe consolidado de análisis hidrológico anual para el ENA 2026 (diciembre 2026)</t>
  </si>
  <si>
    <t>$ 629.227.272,00</t>
  </si>
  <si>
    <t>$ 1.628.431.816</t>
  </si>
  <si>
    <t>$ 1.628.431.816,00</t>
  </si>
  <si>
    <t>Número de boletines SIRH mensuales</t>
  </si>
  <si>
    <t xml:space="preserve">Número
 </t>
  </si>
  <si>
    <t>Entrega de Boletines mensuales del SIRH para su diagramación y posterior publicación</t>
  </si>
  <si>
    <t>Entrega de Boletin mensual del SIRH+ enero para su diagramación y posterior publicación</t>
  </si>
  <si>
    <t>Entrega de Boletin mensual del SIRH+ febrero  para su diagramación y posterior publicación</t>
  </si>
  <si>
    <t>Entrega de Boletin mensual del SIRH+ marzo   para su diagramación y posterior publicación</t>
  </si>
  <si>
    <t>$ 17.010.000,00</t>
  </si>
  <si>
    <t>Entrega de Boletin mensual del SIRH+ abril   para su diagramación y posterior publicación</t>
  </si>
  <si>
    <t>Entrega de Boletin mensual del SIRH+ mayo  para su diagramación y posterior publicación</t>
  </si>
  <si>
    <t>Entrega de Boletin mensual del SIRH+ junio  para su diagramación y posterior publicación</t>
  </si>
  <si>
    <t>Entrega de Boletin mensual del SIRH+ julio  para su diagramación y posterior publicación</t>
  </si>
  <si>
    <t>Entrega de Boletin mensual del SIRH+ agosto  para su diagramación y posterior publicación</t>
  </si>
  <si>
    <t>Entrega de Boletin mensual del SIRH+ septiembre   para su diagramación y posterior publicación</t>
  </si>
  <si>
    <t>Entrega de Boletin mensual del SIRH+ octubre    para su diagramación y posterior publicación</t>
  </si>
  <si>
    <t>Entrega de Boletin mensual del SIRH+ noviembre   para su diagramación y posterior publicación</t>
  </si>
  <si>
    <t>Entrega de Boletin mensual del SIRH+ diciembre    para su diagramación y posterior publicación</t>
  </si>
  <si>
    <t>$ 34.020.000,00</t>
  </si>
  <si>
    <t>$ 187.110.000</t>
  </si>
  <si>
    <t>$ 187.110.000,00</t>
  </si>
  <si>
    <t>María Constaza Rosero Mesa</t>
  </si>
  <si>
    <t>Documentos de modelación hidrológica</t>
  </si>
  <si>
    <t>1. Documento Oferta Hídrica Total Superficial + OHTS del Estudio Nacional del Agua + ENA 2026
2. Cartografia de extención de inundaciones, actualización de base datos georáficos de sistemas hídricos
3. Documento analisis de la Oferta Hídrica Total Superficial + OHTS frente a la variabilidad y cambio climatico para el Estudio Nacional del Agua ENA + 2026
4. Resultados y analisis de la modelación Hidrológica e hidraulica de La Mojana
5. Documento análisis de pronóstico hidrológico estacional para aplicaciones de alertas tempranas hidrológicas en cuencas priorizadas</t>
  </si>
  <si>
    <t>Los entregables que corresponden a los documentos finales, se entregaran al final de la vigencia (diciembre de 2026); por lo tanto durante el periodo se entregaran informes de avance de cada entregable.</t>
  </si>
  <si>
    <t>$ 44.165.400,00</t>
  </si>
  <si>
    <t>$ 223.330.800,00</t>
  </si>
  <si>
    <t>$ 83.103.800,00</t>
  </si>
  <si>
    <t>$ 73.330.800,00</t>
  </si>
  <si>
    <t>Los entregables que corresponden a los documentos finales correspondientes a los cinco productos, se entregaran en este mes diciembre de 2026</t>
  </si>
  <si>
    <t>$ 141.944.200,00</t>
  </si>
  <si>
    <t>$ 961.848.000</t>
  </si>
  <si>
    <t>$ 961.848.000,00</t>
  </si>
  <si>
    <t>Camilo Pedraza</t>
  </si>
  <si>
    <t>Informe mes a mes del avance en el proceso de validación de las variables de nivel, caudal y sedimentos</t>
  </si>
  <si>
    <t>Realizar la Programación de actividades para validar datos hidrológicos de la Red hidrológica Nacional generados en 2025.</t>
  </si>
  <si>
    <t>Realizar el inventario de la información hidrológica de las estaciones en operación en el 2025. Se refiere a la información de las Áreas Operativas registrada y medida en campo, disponible en la plataforma DHIME.</t>
  </si>
  <si>
    <t>Diagnóstico, verificación y análisis de los niveles registrados por los Observadores Voluntarios y sensores automáticos de las estaciones hidrológicas en operación de la Red hidrológica Nacional en 2025.</t>
  </si>
  <si>
    <t>$ 23.700.000,00</t>
  </si>
  <si>
    <t>Revisión y comparación de Perfiles transversales, cotas cero y gradientes hidráulicos disponibles en la plataforma DHIME y AQTS, de las estaciones hidrológicas en operación en 2025.</t>
  </si>
  <si>
    <t>Verificación y actualización de la configuración de las series derivadas diarias, mensuales y anuales de niveles en la plataforma AQTS, de las estaciones hidrológicas en operación de la Red hidrológica Nacional en 2025.</t>
  </si>
  <si>
    <t>$ 30.402.542,00</t>
  </si>
  <si>
    <t>Verificación, evaluación, actualización y análisis de las Curvas de Calibración (nivel Vs Caudal) de las estaciones en operación del 2025 y que cuentan con programa de aforos líquidos.</t>
  </si>
  <si>
    <t>$ 30.984.846,00</t>
  </si>
  <si>
    <t>Análisis, ajuste y actualización de datos a partir de los Balances de caudales para la validación  de las series derivadas horarias, diarias, mensuales y anuales de caudales en la plataforma DHIME de las estaciones en operación en 2025.</t>
  </si>
  <si>
    <t xml:space="preserve"> $       32.830.824,00</t>
  </si>
  <si>
    <t>Verificar, analizar y evaluar los registros de Muestras Diarias para consolidar y validar los datos diarios de Concentración Superficial de Sedimentos, de las estaciones con programa de Muestras Diarias de Sedimentos en 2025.</t>
  </si>
  <si>
    <t>$ 31.437.834,00</t>
  </si>
  <si>
    <t>Verificar, analizar y evaluar las Ecuaciones de  Concentración y Transporte de Sedimentos de las estaciones que cuentan con programa de Muestras Diarias y Aforos Sólidos en 2025.</t>
  </si>
  <si>
    <t>$ 30.002.542,00</t>
  </si>
  <si>
    <t>Verificación y actualización de la configuración de las series derivadas diarias, mensuales y anuales de concentración y transporte de sedimentos en la plataforma AQTS, de las estaciones hidrológicas con estos programas de la Red hidrológica Nacional en 2025.</t>
  </si>
  <si>
    <t>$ 29.256.564,00</t>
  </si>
  <si>
    <t>Realizar el inventario de la información hidrológica reportada en DHIME por las Áreas Operativas en el año vigente (2026)</t>
  </si>
  <si>
    <t>Informe final de los procesos de validación de series hidrológicas de Niveles, Caudales, Concentración y Transporte de Sedimentos generados durante el 2025 en la plataforma DHIME. Actualización de los grados de aprobación de la información hidrológica validada.</t>
  </si>
  <si>
    <t>$ 46.700.002,00</t>
  </si>
  <si>
    <t>$ 310.000.000</t>
  </si>
  <si>
    <t>$ 310.000.000,00</t>
  </si>
  <si>
    <t xml:space="preserve"> $                           -  </t>
  </si>
  <si>
    <t>Informe con las Tablas de Gasto en estado Vigentes - Información periodo 2025</t>
  </si>
  <si>
    <t xml:space="preserve">Documentación consolidada, actualizada y oficializada en el SGI de la operación estadística "Variables hidrológicas", </t>
  </si>
  <si>
    <t xml:space="preserve">Informe mensual del avance en el la actualización de la documentación de la operación estadística "Variables hidrológicas" </t>
  </si>
  <si>
    <t xml:space="preserve">Realizar Planeación/Programación Actividades para la actualización de la documentación de la operación estadística "Variables hidrológicas" </t>
  </si>
  <si>
    <t xml:space="preserve">Informe de verificación estado documental de la operación estadística Variables hidrológicas con base en el diligenciamiento del Formato del DANE denominado “Visor_Autoevaluación” y revisión del documento metodológico existente.  </t>
  </si>
  <si>
    <t xml:space="preserve">Informe de avance del Plan General de la Operación estadística, el cual contiene los resultados de la ejecución de la fase 1 del proceso estadístico. </t>
  </si>
  <si>
    <t xml:space="preserve"> $         8.818.182,00</t>
  </si>
  <si>
    <t>Plan General de la Operación estadística finalizado. Informe de avance del Diseño Temático del documento metodológico</t>
  </si>
  <si>
    <t>Informe avance del documento metodológico (consolidación del Diseño Temático y Estadístico)</t>
  </si>
  <si>
    <t>Informe avance del documento metodológico (Diseño de la Recolección / acopio)</t>
  </si>
  <si>
    <t>Informe avance del documento metodológico (consolidación de la recolección/acopio; adelanto del diseño del procesamiento y análisis)</t>
  </si>
  <si>
    <t>Informe avance del documento metodológico (consolidación Diseño del procesamiento y análisis)</t>
  </si>
  <si>
    <t>Informe avance del documento metodológico (Diseño de la difusión y comunicación; diseño de los sistemas de producción y flujos de trabajo)</t>
  </si>
  <si>
    <t>Informe avance del documento metodológico (diseño de las pruebas y de la evaluación)</t>
  </si>
  <si>
    <t>Informe aplicación de pruebas, ajuste y consolidación final del documento metodológico</t>
  </si>
  <si>
    <t>Informe final, ficha metodológica y oficialización de documentos finales en el Sistema de Gestión Integrado</t>
  </si>
  <si>
    <t>$ 17.636.362,00</t>
  </si>
  <si>
    <t>$ 97.000.000</t>
  </si>
  <si>
    <t>$ 97.000.000,00</t>
  </si>
  <si>
    <t>Ítem</t>
  </si>
  <si>
    <t>Descripción</t>
  </si>
  <si>
    <r>
      <t xml:space="preserve">Hace referencia a la transformación del Plan Nacional de Desarrollo a la que apunta la acción planteada. Para la vigencia 2022-2026, todas las acciones se encuentran en el marco de la transformación </t>
    </r>
    <r>
      <rPr>
        <i/>
        <sz val="10"/>
        <color theme="1"/>
        <rFont val="Verdana"/>
        <family val="2"/>
      </rPr>
      <t>No1 Ordenamiento Territorial Alrededor del Agua (DNP,2023)</t>
    </r>
  </si>
  <si>
    <r>
      <t xml:space="preserve">Hace referencia al pilar del Plan Nacional de Desarrollo a la que apunta la acción planteada. Para la vigencia 2022-2026, todas las acciones se encuentran en el marco del Pilar </t>
    </r>
    <r>
      <rPr>
        <i/>
        <sz val="10"/>
        <color theme="1"/>
        <rFont val="Verdana"/>
        <family val="2"/>
      </rPr>
      <t>1.1 Consolidar la base natural, cultural y arqueológica del territorio como los elementos primarios del ordenamiento territorial, bajo un enfoque de justicia ambiental orientado al desarrollo sostenible. (DNP, 2023)</t>
    </r>
  </si>
  <si>
    <r>
      <t xml:space="preserve">Hace referencia al catalizador del Plan Nacional de Desarrollo a la que apunta la acción planteada. Para la vigencia 2022-2026, todas las acciones se encuentran en el marco del catalizador </t>
    </r>
    <r>
      <rPr>
        <i/>
        <sz val="10"/>
        <color theme="1"/>
        <rFont val="Verdana"/>
        <family val="2"/>
      </rPr>
      <t>No 1. Justicia ambiental y gobernanza inclusiva (DNP, 2023)</t>
    </r>
  </si>
  <si>
    <r>
      <t xml:space="preserve">Hace referencia al componente del Plan Nacional de Desarrollo a la que apunta la acción planteada. Para la vigencia 2022-2026, debe elegirse de acuerdo con lo siguiente:
c. Modernización de la institucionalidad ambiental y de gestión del riesgo de desastres </t>
    </r>
    <r>
      <rPr>
        <i/>
        <sz val="10"/>
        <color theme="1"/>
        <rFont val="Verdana"/>
        <family val="2"/>
      </rPr>
      <t>(Dirección General, Secretaría General, Oficina Asesora de Planeación, Oficina de Informática)</t>
    </r>
    <r>
      <rPr>
        <sz val="10"/>
        <color theme="1"/>
        <rFont val="Verdana"/>
        <family val="2"/>
      </rPr>
      <t xml:space="preserve">
b. Democratización del conocimiento, la información ambiental y de riesgo de desastres </t>
    </r>
    <r>
      <rPr>
        <i/>
        <sz val="10"/>
        <color theme="1"/>
        <rFont val="Verdana"/>
        <family val="2"/>
      </rPr>
      <t>(S. Hidrología, S. Meteorología, S. Ecosistemas, S. Estudios Ambientales, OSPA)</t>
    </r>
  </si>
  <si>
    <r>
      <t>Hace referencia al programa presupuestal al cual está asociado el proyecto de inversión al que pertenece cada dependencia. Para la vigencia 2022-2026, debe elegirse de acuerdo con lo siguiente:
-(3299) Fortalecimiento de la gestión y dirección del sector Ambiente y Desarrollo Sostenible. </t>
    </r>
    <r>
      <rPr>
        <i/>
        <sz val="10"/>
        <color theme="1"/>
        <rFont val="Verdana"/>
        <family val="2"/>
      </rPr>
      <t>(Dirección General, Secretaría General, Oficina Asesora de Planeación, Oficina de Informática)</t>
    </r>
    <r>
      <rPr>
        <sz val="10"/>
        <color theme="1"/>
        <rFont val="Verdana"/>
        <family val="2"/>
      </rPr>
      <t xml:space="preserve">
-(3204) Gestión de la información y el conocimiento ambiental. </t>
    </r>
    <r>
      <rPr>
        <i/>
        <sz val="10"/>
        <color theme="1"/>
        <rFont val="Verdana"/>
        <family val="2"/>
      </rPr>
      <t xml:space="preserve"> (S. Hidrología, S. Meteorología, S. Ecosistemas, S. Estudios Ambientales, OSPA)</t>
    </r>
  </si>
  <si>
    <t>Relacionar la acción planteada con una de las líneas del Plan Estratégico Institucional.</t>
  </si>
  <si>
    <t>Relacionar la acción planteada con los objetivos de las líneas del Plan Estratégico Institucional seleccionada en el campo anterior.</t>
  </si>
  <si>
    <t>Relacionar la dimensión operativa del MIPG a la cual se asocia el proceso y la acción programada</t>
  </si>
  <si>
    <t>Relacionar la política de gestión y desempeño institucional  del MIPG a la cual se asocia el proceso y la acción programada</t>
  </si>
  <si>
    <t>Relacionar la acción planteada con el proceso del SGI al que pertenece.</t>
  </si>
  <si>
    <t>Seleccionar la dependencia responsable de la acción</t>
  </si>
  <si>
    <t>Seleccione el código de la dependencia responsable</t>
  </si>
  <si>
    <t>Nombre del responsable</t>
  </si>
  <si>
    <t>Diligenciar el nombre del responsable de la acción. El responsable del PAI será el jefe de la dependencia, pero las actividades podrán tener un responsable delegado para su reporte de ejecución</t>
  </si>
  <si>
    <r>
      <t>Seleccione el nombre del proyecto de inversión al que pertenece la dependencia.  Para la vigencia 2022-2026, debe elegirse de acuerdo con lo siguiente:
1. Mejoramiento de la calidad en la gestión institucional para garantizar el acceso pertinente y oportuno de la información. </t>
    </r>
    <r>
      <rPr>
        <i/>
        <sz val="10"/>
        <color theme="1"/>
        <rFont val="Verdana"/>
        <family val="2"/>
      </rPr>
      <t>(Dirección General, Secretaría General, Oficina Asesora de Planeación, Oficina de Informática)</t>
    </r>
    <r>
      <rPr>
        <sz val="10"/>
        <color theme="1"/>
        <rFont val="Verdana"/>
        <family val="2"/>
      </rPr>
      <t xml:space="preserve">
2. Fortalecimiento del conocimiento e información para la conservación, recuperación y restauración ambiental. </t>
    </r>
    <r>
      <rPr>
        <i/>
        <sz val="10"/>
        <color theme="1"/>
        <rFont val="Verdana"/>
        <family val="2"/>
      </rPr>
      <t>(S. Hidrología, S. Meteorología, S. Ecosistemas, S. Estudios Ambientales, OSPA)</t>
    </r>
    <r>
      <rPr>
        <sz val="10"/>
        <color theme="1"/>
        <rFont val="Verdana"/>
        <family val="2"/>
      </rPr>
      <t xml:space="preserve">
3. Otros: Si corresponde a proyectos, convenios, acuerdos, cooperación, diferente a los enmarcados en los proyectos de inversión. </t>
    </r>
  </si>
  <si>
    <t xml:space="preserve">Escriba el nombre de la opción 3. Otros, que seleccionó anteriormente. </t>
  </si>
  <si>
    <t>Seleccione el objetivo específico del proyecto de inversión al que se asocia la acción planteada.</t>
  </si>
  <si>
    <t>Describa el Objetivo Específico de "otros"</t>
  </si>
  <si>
    <t xml:space="preserve">Escriba el objetivo específico de la opción 3. Otros, que seleccionó anteriormente. </t>
  </si>
  <si>
    <t xml:space="preserve">Seleccione el código del producto del proyecto de inversión al que se asocia la acción planteada. Para la opción "otros", no aplica. </t>
  </si>
  <si>
    <t xml:space="preserve">Seleccione el producto del proyecto de inversión al que se asocia la acción planteada. Para la opción "otros", no aplica. </t>
  </si>
  <si>
    <t xml:space="preserve">Seleccione la actividad del proyecto de inversión al que se asocia la acción planteada. Para la opción "otros", no aplica. </t>
  </si>
  <si>
    <t>Se debe establecer el código de la acción planteada de acuerdo con los siguientes criterios:
1. El código inicia con el código de la dependencia (DG, SG, OAP, OI, SH, SM, SEA, SEIA, OSPA)
2. Continua con los dos últimos dígitos de la vigencia en la que se desarrollará la acción. Ejemplo para el 2025 = 25
3. Se incluye un guion (-)
4. Se número en orden ascendente de acuerdo con el número de acciones formuladas, Ejemplo: 1,2,3,4
Ejemplo, para la Oficina Asesora de Planeación la denominación de sus actividades sería: OAP25-1, OAP25-2, OAP25-3.</t>
  </si>
  <si>
    <r>
      <t xml:space="preserve">Registrar una descripción precisa de lo que se va a realizar en la ejecución de la actividad y su propósito.
</t>
    </r>
    <r>
      <rPr>
        <i/>
        <sz val="10"/>
        <color theme="1"/>
        <rFont val="Verdana"/>
        <family val="2"/>
      </rPr>
      <t>Ejemplo:</t>
    </r>
    <r>
      <rPr>
        <sz val="10"/>
        <color theme="1"/>
        <rFont val="Verdana"/>
        <family val="2"/>
      </rPr>
      <t xml:space="preserve"> Realizar el seguimiento y control  a los planes, programas y proyectos de la entidad para fortalecer la gestión institucional.</t>
    </r>
  </si>
  <si>
    <r>
      <t xml:space="preserve">Especificar el objetivo concreto que se busca alcanzar con la actividad. 
</t>
    </r>
    <r>
      <rPr>
        <i/>
        <sz val="10"/>
        <color theme="1"/>
        <rFont val="Verdana"/>
        <family val="2"/>
      </rPr>
      <t xml:space="preserve">Ejemplo: </t>
    </r>
    <r>
      <rPr>
        <sz val="10"/>
        <color theme="1"/>
        <rFont val="Verdana"/>
        <family val="2"/>
      </rPr>
      <t>Fortalecer la gestión institucional mediante la el seguimiento y control de los planes, programas y proyectos de la entidad, asegurando su alineación con los objetivos estratégicos y mejorando la capacidad operativa de la institución.</t>
    </r>
  </si>
  <si>
    <t>Es el valor esperado que la entidad se compromete a alcanzar en un periodo determinado, y constituye el punto de referencia para medir el grado de cumplimiento de los objetivos institucionales. En el marco del Plan de Acción Institucional (PAI) y conforme al Decreto 612 de 2018, la meta debe ser específica, medible, alcanzable, relevante y con un horizonte temporal definido (criterios SMART), garantizando así la coherencia entre la planeación, la ejecución y la evaluación de resultados.
En este sentido, la meta del indicador no solo representa un compromiso de gestión, sino que orienta los esfuerzos hacia la generación de impactos estratégicos. Su adecuada definición permite comparar avances, corregir desviaciones y demostrar la contribución institucional al cumplimiento de los planes sectoriales y nacionales, fortaleciendo la transparencia y la cultura de mejora continua.</t>
  </si>
  <si>
    <t>Un indicador es una herramienta que mide de forma objetiva el avance en metas y resultados institucionales. Su estructuración en el Plan de Acción Institucional (PAI) es clave para garantizar compromisos medibles, facilitar decisiones oportunas y asegurar la eficiencia en la gestión, en coherencia con el Decreto 612 de 2018. Así  mismo, es importante tener en cuenta la formulación de indicadores estratégicos, los cuales son especialmente relevantes porque trascienden lo operativo, evidenciando impactos y aportes al cumplimiento de la misión institucional y de las políticas de gobierno. Con ellos se promueve la evaluación, la mejora continua y una gestión pública orientada a resultados, transparente y alineada con los planes nacionales y sectoriales.
Se sugiere consultar la guía de construcción de indicadores formalizada en el Sistema de Gestión Integral del Ideam</t>
  </si>
  <si>
    <t>La unidad de medida del indicador corresponde al parámetro concreto y verificable con el cual se cuantifica el avance o resultado de la gestión institucional. Es el referente numérico, porcentual o cualitativo que permite interpretar de manera uniforme el desempeño frente a una meta definida.
En el marco del Plan de Acción Institucional (PAI) y en alineación con el Decreto 612 de 2018, la unidad de medida debe seleccionarse según la naturaleza del objetivo a evaluar: puede expresarse en porcentaje (%), número absoluto, tiempo (días, meses), índice, nivel de satisfacción u otra magnitud específica que asegure precisión, comparabilidad y consistencia en el seguimiento del indicador estratégico.</t>
  </si>
  <si>
    <t>Ingrese el valor de los recursos programados para la ejecución de esta actividad que correspondan a recursos de fuente nación.</t>
  </si>
  <si>
    <t>Ingrese el valor de los recursos programados para la ejecución de esta actividad que correspondan a recursos de fuente propios</t>
  </si>
  <si>
    <t>Entregables</t>
  </si>
  <si>
    <r>
      <rPr>
        <sz val="10"/>
        <color rgb="FF000000"/>
        <rFont val="Verdana"/>
        <family val="2"/>
      </rPr>
      <t xml:space="preserve">Son los productos/entregables que permitirán el cumplimiento de la meta asociada a la actividad programada, </t>
    </r>
    <r>
      <rPr>
        <b/>
        <i/>
        <sz val="10"/>
        <color rgb="FF000000"/>
        <rFont val="Verdana"/>
        <family val="2"/>
      </rPr>
      <t xml:space="preserve">se debe incluir el mes en el que se planea la entrega y reporte de cada uno.
</t>
    </r>
    <r>
      <rPr>
        <sz val="10"/>
        <color rgb="FF000000"/>
        <rFont val="Verdana"/>
        <family val="2"/>
      </rPr>
      <t xml:space="preserve">
Ejemplo:
4 Informes de Seguimiento al Plan de Acción (Enero (1), Abril (1), Julio (1), Octubre (1))
4 Informes de Seguimiento a la Ejecución Presupuestal ( Julio (2), Octubre (2))
2 Informes CONPES (Junio (1), Noviembre (1))</t>
    </r>
  </si>
  <si>
    <t>Se debe proyectar para el seguimiento de cada mes, cuántos entregables se planean entregar en cada mes. La sumatoria de las cantidades programadas debe ser igual a la meta.</t>
  </si>
  <si>
    <t>En cada fecha de reporte, se debe reportar la cantidad de entregables completados.</t>
  </si>
  <si>
    <t>Descripción del Avance Cualitativo</t>
  </si>
  <si>
    <t>Descripción precisa de los avances realizados durante el periodo de reporte orientados al cumplimiento de la meta y relacionados con los entregables completados.</t>
  </si>
  <si>
    <t>CONTROL DE CAMBIOS</t>
  </si>
  <si>
    <t>Versión</t>
  </si>
  <si>
    <t>Fecha</t>
  </si>
  <si>
    <t xml:space="preserve">Cambios Realizados </t>
  </si>
  <si>
    <t>Creación del documento</t>
  </si>
  <si>
    <t>Actualización general</t>
  </si>
  <si>
    <t>Se actualizan los campos de registro de información de la actividad.
Se eliminan columnas con información presupuestal (columnas por tipo de recurso) 
Se simplifica la información de recursos con columna por fuente (Nación y propios)
Se incluye código de la dependencia.
Se incluye información del proyecto de inversión (objetivo específico, código de producto y actividad)
Se incluyen listas desplegables para facilitar el diligenciamiento.
Se incluyen las instrucciones para el diligenciamiento del formato</t>
  </si>
  <si>
    <t>Se incluyen campos: 
* Responsable Acción
* Fecha Inicio, fecha final
* Articulación MIPG
* Cumplimiento Decreto 612 de 2018
* Recursos funcionamiento</t>
  </si>
  <si>
    <t>Se incluyen campos: 
* Otras fuentes de financiacion,se actualizan opciones en las listas de desplegables y se actualizan las instrucciones</t>
  </si>
  <si>
    <t>Ajuste final de indicadores</t>
  </si>
  <si>
    <t>Fecha de publicación</t>
  </si>
  <si>
    <t>Etiquetas de fila</t>
  </si>
  <si>
    <t>Cuenta de Actividad Proyecto de Inversión</t>
  </si>
  <si>
    <t>No Versión</t>
  </si>
  <si>
    <t xml:space="preserve">Dependnecia </t>
  </si>
  <si>
    <t>Subdirección de Meteorología</t>
  </si>
  <si>
    <t xml:space="preserve">Secretaría General </t>
  </si>
  <si>
    <t>Fecha de Solcitud de Modificación</t>
  </si>
  <si>
    <t>Fecha de Respuesta de Modificación</t>
  </si>
  <si>
    <t>Radicado de Solicitud</t>
  </si>
  <si>
    <t>Radicado de Respuesta</t>
  </si>
  <si>
    <t>En atención a la solicitud presentada mediante memorando No. 20262060053553
del 6 de marzo de 2026, relacionada con la actualización de las metas del Plan de
Acción Institucional (PAI) 2026 correspondientes a Servicios Administrativos, me
permito informar que la modificación solicitada surtió el trámite institucional
correspondiente y fue incorporada en la Versión 2 del PAI 2026.
La solicitud contempló el ajuste de las metas asociadas a los productos de sedes
dotadas y sedes mantenidas, derivado de la actualización efectuada en el Plan Anual
de Adquisiciones (PAA) respecto del sistema de control de acceso del IDEAM, con el
propósito de mantener la debida alineación entre ambos instrumentos de
planeación.
La modificación fue presentada a consideración del Comité Institucional de Gestión y
Desempeño (CIGD), en su Sesión Ordinaria No. 4 del 22 de julio de 2026, instancia
que aprobó el ajuste al establecer que este no generaba impacto presupuestal. En
consecuencia, la Oficina Asesora de Planeación procedió con su incorporación en el
Plan de Acción Institucional 2026 – Versión 2.</t>
  </si>
  <si>
    <t>En atención a la solicitud presentada mediante memorando No. 20264000143743
del 21 de julio de 2026, relacionada con la modificación del Plan de Acción
Institucional (PAI) 2026 de la Subdirección de Meteorología, me permito informar que
la modificación solicitada surtió el trámite institucional correspondiente y fue
incorporada en la Versión 2 del PAI 2026.
La solicitud tuvo por objeto incorporar la actividad “Implementar nuevos modelos
numéricos de pronóstico y predicción”, con el propósito de integrar en la formulación
del PAI las iniciativas estratégicas de los Grupos Internos de Trabajo de la
Subdirección y fortalecer la planeación, el seguimiento y la trazabilidad de su
gestión.
La modificación fue presentada a consideración del Comité Institucional de Gestión y
Desempeño (CIGD), en su Sesión Ordinaria No. 4 del 22 de julio de 2026, instancia
que aprobó el ajuste al establecer que este no generaba impacto presupuestal. En
consecuencia, la Oficina Asesora de Planeación procedió con su incorporación en el
Plan de Acción Institucional 2026 – Versión 2.</t>
  </si>
  <si>
    <t xml:space="preserve">Subdirección de Ecosistemas e Información Ambiental </t>
  </si>
  <si>
    <t>Instancia de Aprobación</t>
  </si>
  <si>
    <t>Fecha de Aprobación</t>
  </si>
  <si>
    <t>Comité Institucional de Gestión y Desempeño</t>
  </si>
  <si>
    <t>Consejo Directivo</t>
  </si>
  <si>
    <t>En atención a la solicitud de modificación del Plan de Acción Institucional (PAI) 2026  No. 20265000123291 presentada por la Subdirección de Ecosistemas e Información Ambiental, relacionada con la actividad SEIA26-02 – “Realizar monitoreo integral de los ecosistemas de alta montaña de Colombia”, me permito informar que la modificación solicitada surtió el trámite institucional correspondiente y fue aprobada por el Consejo Directivo del IDEAM en sesión del 16 de septiembre de 2026.
La solicitud tuvo por objeto modificar el entregable asociado al proceso de evaluación y certificación ante el DANE de la Operación Estadística Balance de Masa Glaciar – BMG, inicialmente programado como “Informe de evaluación del DANE del proceso de certificación – diciembre 2026”, teniendo en cuenta las condiciones técnicas, de información y operativas identificadas para adelantar dicho proceso durante la vigencia 2026. La documentación presentada al trámite señala que la información requerida había sido recuperada parcialmente y que los tiempos necesarios para su recuperación, organización y verificación no resultaban compatibles con el calendario de certificación previsto para 2026. 
En consecuencia, el Consejo Directivo aprobó la modificación solicitada, permitiendo efectuar el correspondiente ajuste del PAI 2026 – Versión 3. De acuerdo con lo aprobado, se ajusta el valor asociado al entregable “Informe de certificación estadística – Balance de Masa DANE”, reduciéndolo en $39 millones, frente a los $60 millones inicialmente programados, y redistribuyendo los $21 millones restantes al entregable MAPAM.</t>
  </si>
  <si>
    <t>Fecha Publicación</t>
  </si>
  <si>
    <t>clasificación ABC</t>
  </si>
  <si>
    <t>Gestión Fenómeno de El Niño</t>
  </si>
  <si>
    <t>Proyecto de Ley</t>
  </si>
  <si>
    <t>Sistema de pronóstico</t>
  </si>
  <si>
    <t>Centro de transparencia</t>
  </si>
  <si>
    <t>Renare</t>
  </si>
  <si>
    <t>Deforestación estrategia</t>
  </si>
  <si>
    <t>Highseep – incendios y calidad del aire</t>
  </si>
  <si>
    <t>Modernización modelo de acreditación</t>
  </si>
  <si>
    <t>ASOCARS</t>
  </si>
  <si>
    <t>Aguas subterráneas</t>
  </si>
  <si>
    <t>Proyectos 1%</t>
  </si>
  <si>
    <t>Proyectos Estratégicos 2027</t>
  </si>
  <si>
    <t>Sistema de Monitoreo Fondo de Carbono</t>
  </si>
  <si>
    <t>ABC</t>
  </si>
  <si>
    <t>Agua</t>
  </si>
  <si>
    <t>Biodiversidad</t>
  </si>
  <si>
    <t>Comunidades</t>
  </si>
  <si>
    <t>Bechas FURAG</t>
  </si>
  <si>
    <t>Enero</t>
  </si>
  <si>
    <t>Febrero</t>
  </si>
  <si>
    <t>Marzo</t>
  </si>
  <si>
    <t>Abril</t>
  </si>
  <si>
    <t>Mayo</t>
  </si>
  <si>
    <t>Junio</t>
  </si>
  <si>
    <t>Julio</t>
  </si>
  <si>
    <t>Agosto</t>
  </si>
  <si>
    <t>Septiembre</t>
  </si>
  <si>
    <t>Octubre</t>
  </si>
  <si>
    <t>Noviembre</t>
  </si>
  <si>
    <t>Diciembre</t>
  </si>
  <si>
    <t>PROGRAMACIÓN ENTREGABLES</t>
  </si>
  <si>
    <t>Se programará en el PAA</t>
  </si>
  <si>
    <t>PAA</t>
  </si>
  <si>
    <t>SI</t>
  </si>
  <si>
    <t>NO</t>
  </si>
  <si>
    <t>Ponderación Vertical
(Suma Vertical 100%)</t>
  </si>
  <si>
    <t>Se actualiza el formato de formulación del Plan de Acción Institucional para la vigencia 2027, incorporando los lineamientos y elementos de planeación correspondientes a la nueva vigencia:
* Se incorporan los campos Clasificación ABC y Proyectos Estratégicos 2027, como elementos para la priorización y articulación de las acciones institucionales.
* Se incorpora el campo Ponderación Vertical, con el fin de establecer la participación porcentual de cada actividad dentro de la dependencia, cuya sumatoria debe corresponder al 100%.
* Se modifica la estructura de Programación de Entregables, incorporando la programación mensual de enero a diciembre y el total anual, permitiendo mayor detalle en la programación y posterior seguimiento de las metas.
* Se incorpora el campo “Se programará en el PAA”, para identificar las actividades que requieren programación en el Plan Anual de Adquisiciones.
* Se actualiza la hoja “Instrucciones” para orientar el diligenciamiento de los nuevos campos y la programación mensual de entregables.</t>
  </si>
  <si>
    <t>Clasificación ABC</t>
  </si>
  <si>
    <t>Seleccione la categoría de clasificación ABC que corresponda a la acción, de acuerdo con los criterios definidos para la priorización de las acciones del PAI 2027. Las opciones disponibles corresponden a Agua, Biodiversidad y Comunidades.</t>
  </si>
  <si>
    <t>Asigne el porcentaje de participación de la actividad dentro del conjunto de acciones de la dependencia. La suma de las ponderaciones asignadas a las actividades de cada dependencia debe corresponder al 100%.</t>
  </si>
  <si>
    <t>Registre en cada mes la cantidad de entregables que se tiene previsto entregar durante el respectivo periodo. La programación mensual debe guardar correspondencia con la meta anual definida para el indicador.</t>
  </si>
  <si>
    <t>Corresponde a la sumatoria de los entregables programados de enero a diciembre. El total debe ser consistente con la meta anual establecida para el indicador.</t>
  </si>
  <si>
    <t>Seleccione el proyecto estratégico de la vigencia 2027 al cual se articula la acción, cuando corresponda. Las opciones disponibles se encuentran en lista despegable. Si la acción no se relaciona con un proyecto estratégico, seleccione “N/A”.</t>
  </si>
  <si>
    <t>Programación de entregables 
(Enero a Diciembre)</t>
  </si>
  <si>
    <t>Ponderación Vertical 
(Suma Vertical 100%)</t>
  </si>
  <si>
    <t>Se programará en el PAA: Seleccione “SI” cuando la ejecución de la actividad requiera la incorporación de una necesidad en el Plan Anual de Adquisiciones (PAA). Seleccione “NO” cuando no requiera programación en el PAA. Para las actividades asociadas a proyectos de inversión, se deberá seleccionar “SI”, dado que se asume que requieren programación en el PAA.</t>
  </si>
  <si>
    <t>VOBO OK OAP</t>
  </si>
  <si>
    <t xml:space="preserve">GESTIÓN DE LA PLANEACIÓN
Formato formulación Plan de Acción Institucional </t>
  </si>
  <si>
    <r>
      <t xml:space="preserve">GESTIÓN DE LA PLANEACIÓN
</t>
    </r>
    <r>
      <rPr>
        <sz val="11"/>
        <color theme="1"/>
        <rFont val="Verdana"/>
        <family val="2"/>
      </rPr>
      <t>Formato formulación Plan de Acción Institucional -PAI-
Registro de modificaciones-PAI-</t>
    </r>
  </si>
  <si>
    <r>
      <rPr>
        <b/>
        <sz val="11"/>
        <color theme="1"/>
        <rFont val="Verdana"/>
        <family val="2"/>
      </rPr>
      <t>Código:</t>
    </r>
    <r>
      <rPr>
        <sz val="11"/>
        <color theme="1"/>
        <rFont val="Verdana"/>
        <family val="2"/>
      </rPr>
      <t xml:space="preserve">  GP-F001
</t>
    </r>
    <r>
      <rPr>
        <b/>
        <sz val="11"/>
        <color theme="1"/>
        <rFont val="Verdana"/>
        <family val="2"/>
      </rPr>
      <t>Versión:</t>
    </r>
    <r>
      <rPr>
        <sz val="11"/>
        <color theme="1"/>
        <rFont val="Verdana"/>
        <family val="2"/>
      </rPr>
      <t xml:space="preserve"> 09
</t>
    </r>
    <r>
      <rPr>
        <b/>
        <sz val="11"/>
        <color theme="1"/>
        <rFont val="Verdana"/>
        <family val="2"/>
      </rPr>
      <t>Fecha:</t>
    </r>
    <r>
      <rPr>
        <sz val="11"/>
        <color theme="1"/>
        <rFont val="Verdana"/>
        <family val="2"/>
      </rPr>
      <t xml:space="preserve"> 29/09/2024</t>
    </r>
  </si>
  <si>
    <r>
      <t xml:space="preserve">Código:  </t>
    </r>
    <r>
      <rPr>
        <sz val="11"/>
        <color rgb="FF000000"/>
        <rFont val="Verdana"/>
        <family val="2"/>
      </rPr>
      <t>GP-F001</t>
    </r>
    <r>
      <rPr>
        <b/>
        <sz val="11"/>
        <color rgb="FF000000"/>
        <rFont val="Verdana"/>
        <family val="2"/>
      </rPr>
      <t xml:space="preserve">
Versión: </t>
    </r>
    <r>
      <rPr>
        <sz val="11"/>
        <color rgb="FF000000"/>
        <rFont val="Verdana"/>
        <family val="2"/>
      </rPr>
      <t>09</t>
    </r>
    <r>
      <rPr>
        <b/>
        <sz val="11"/>
        <color rgb="FF000000"/>
        <rFont val="Verdana"/>
        <family val="2"/>
      </rPr>
      <t xml:space="preserve">
Fecha: </t>
    </r>
    <r>
      <rPr>
        <sz val="11"/>
        <color rgb="FF000000"/>
        <rFont val="Verdana"/>
        <family val="2"/>
      </rPr>
      <t>29/09/2024</t>
    </r>
  </si>
  <si>
    <r>
      <rPr>
        <b/>
        <sz val="11"/>
        <color rgb="FF000000"/>
        <rFont val="Verdana"/>
        <family val="2"/>
      </rPr>
      <t xml:space="preserve">Código: </t>
    </r>
    <r>
      <rPr>
        <sz val="11"/>
        <color rgb="FF000000"/>
        <rFont val="Verdana"/>
        <family val="2"/>
      </rPr>
      <t xml:space="preserve"> GP-F001
</t>
    </r>
    <r>
      <rPr>
        <b/>
        <sz val="11"/>
        <color rgb="FF000000"/>
        <rFont val="Verdana"/>
        <family val="2"/>
      </rPr>
      <t>Versión:</t>
    </r>
    <r>
      <rPr>
        <sz val="11"/>
        <color rgb="FF000000"/>
        <rFont val="Verdana"/>
        <family val="2"/>
      </rPr>
      <t xml:space="preserve"> 09
</t>
    </r>
    <r>
      <rPr>
        <b/>
        <sz val="11"/>
        <color rgb="FF000000"/>
        <rFont val="Verdana"/>
        <family val="2"/>
      </rPr>
      <t>Fecha:</t>
    </r>
    <r>
      <rPr>
        <sz val="11"/>
        <color rgb="FF000000"/>
        <rFont val="Verdana"/>
        <family val="2"/>
      </rPr>
      <t xml:space="preserve"> 29/09/2024</t>
    </r>
  </si>
  <si>
    <t>Alineación 2027</t>
  </si>
  <si>
    <t>Proyectos de inversión</t>
  </si>
  <si>
    <r>
      <rPr>
        <b/>
        <sz val="10"/>
        <color theme="1"/>
        <rFont val="Verdana"/>
        <family val="2"/>
      </rPr>
      <t>Código:</t>
    </r>
    <r>
      <rPr>
        <sz val="10"/>
        <color theme="1"/>
        <rFont val="Verdana"/>
        <family val="2"/>
      </rPr>
      <t xml:space="preserve">  GP-F001
</t>
    </r>
    <r>
      <rPr>
        <b/>
        <sz val="10"/>
        <color theme="1"/>
        <rFont val="Verdana"/>
        <family val="2"/>
      </rPr>
      <t>Versión:</t>
    </r>
    <r>
      <rPr>
        <sz val="10"/>
        <color theme="1"/>
        <rFont val="Verdana"/>
        <family val="2"/>
      </rPr>
      <t xml:space="preserve"> 09
</t>
    </r>
    <r>
      <rPr>
        <b/>
        <sz val="10"/>
        <color theme="1"/>
        <rFont val="Verdana"/>
        <family val="2"/>
      </rPr>
      <t>Fecha:</t>
    </r>
    <r>
      <rPr>
        <sz val="10"/>
        <color theme="1"/>
        <rFont val="Verdana"/>
        <family val="2"/>
      </rPr>
      <t xml:space="preserve"> 29/09/2024</t>
    </r>
  </si>
  <si>
    <t>GESTIÓN DE LA PLANEACIÓN
Formato formulación Plan de Acción Institucional 
Instrucciones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</si>
</sst>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 &quot;€&quot;_-;\-* #,##0.00\ &quot;€&quot;_-;_-* &quot;-&quot;??\ &quot;€&quot;_-;_-@_-"/>
    <numFmt numFmtId="165" formatCode="d/m/yyyy"/>
    <numFmt numFmtId="166" formatCode="#,###\ &quot;COP&quot;"/>
    <numFmt numFmtId="167" formatCode="_-[$$-409]* #,##0_ ;_-[$$-409]* \-#,##0\ ;_-[$$-409]* &quot;-&quot;??_ ;_-@_ "/>
    <numFmt numFmtId="168" formatCode="&quot;$&quot;\ #,##0.00"/>
    <numFmt numFmtId="169" formatCode="_-[$$-409]* #,##0.00_ ;_-[$$-409]* \-#,##0.00\ ;_-[$$-409]* &quot;-&quot;??_ ;_-@_ "/>
    <numFmt numFmtId="170" formatCode="[$-F800]dddd\,\ mmmm\ dd\,\ yyyy"/>
  </numFmts>
  <fonts count="46" x14ac:knownFonts="1">
    <font>
      <sz val="11"/>
      <color theme="1"/>
      <name val="Calibri"/>
      <family val="2"/>
      <scheme val="minor"/>
    </font>
    <font>
      <sz val="11"/>
      <color theme="1"/>
      <name val="Verdana"/>
      <family val="2"/>
    </font>
    <font>
      <b/>
      <sz val="11"/>
      <color theme="1"/>
      <name val="Verdana"/>
      <family val="2"/>
    </font>
    <font>
      <sz val="10"/>
      <color theme="1"/>
      <name val="Verdana"/>
      <family val="2"/>
    </font>
    <font>
      <i/>
      <sz val="10"/>
      <color theme="1"/>
      <name val="Verdana"/>
      <family val="2"/>
    </font>
    <font>
      <sz val="11"/>
      <color rgb="FF000000"/>
      <name val="Verdana"/>
      <family val="2"/>
    </font>
    <font>
      <b/>
      <sz val="11"/>
      <color rgb="FF000000"/>
      <name val="Verdana"/>
      <family val="2"/>
    </font>
    <font>
      <sz val="9"/>
      <color theme="1"/>
      <name val="Verdana"/>
      <family val="2"/>
    </font>
    <font>
      <sz val="9"/>
      <color rgb="FF202124"/>
      <name val="Verdana"/>
      <family val="2"/>
    </font>
    <font>
      <b/>
      <sz val="10"/>
      <color theme="1"/>
      <name val="Verdana"/>
      <family val="2"/>
    </font>
    <font>
      <b/>
      <sz val="12"/>
      <color theme="1"/>
      <name val="Verdana"/>
      <family val="2"/>
    </font>
    <font>
      <sz val="12"/>
      <color theme="1"/>
      <name val="Verdana"/>
      <family val="2"/>
    </font>
    <font>
      <sz val="10"/>
      <color rgb="FF000000"/>
      <name val="Verdana"/>
      <family val="2"/>
    </font>
    <font>
      <i/>
      <sz val="11"/>
      <color theme="1"/>
      <name val="Verdana"/>
      <family val="2"/>
    </font>
    <font>
      <b/>
      <sz val="9"/>
      <color theme="1"/>
      <name val="Verdana"/>
      <family val="2"/>
    </font>
    <font>
      <sz val="9"/>
      <color rgb="FFFF0000"/>
      <name val="Verdana"/>
      <family val="2"/>
    </font>
    <font>
      <b/>
      <sz val="9"/>
      <color theme="9" tint="-0.249977111117893"/>
      <name val="Verdana"/>
      <family val="2"/>
    </font>
    <font>
      <sz val="9"/>
      <color theme="0"/>
      <name val="Verdana"/>
      <family val="2"/>
    </font>
    <font>
      <b/>
      <sz val="9"/>
      <name val="Verdana"/>
      <family val="2"/>
    </font>
    <font>
      <b/>
      <sz val="11"/>
      <name val="Verdana"/>
      <family val="2"/>
    </font>
    <font>
      <sz val="10"/>
      <color rgb="FF000000"/>
      <name val="Verdana"/>
      <family val="2"/>
    </font>
    <font>
      <b/>
      <i/>
      <sz val="10"/>
      <color rgb="FF000000"/>
      <name val="Verdana"/>
      <family val="2"/>
    </font>
    <font>
      <sz val="11"/>
      <name val="Verdana"/>
      <family val="2"/>
    </font>
    <font>
      <sz val="11"/>
      <color theme="1"/>
      <name val="Verdana"/>
      <family val="2"/>
    </font>
    <font>
      <sz val="10"/>
      <color theme="1"/>
      <name val="Arial"/>
      <family val="2"/>
    </font>
    <font>
      <i/>
      <sz val="11"/>
      <color rgb="FF000000"/>
      <name val="Verdana"/>
      <family val="2"/>
    </font>
    <font>
      <sz val="11"/>
      <color rgb="FF000000"/>
      <name val="Calibri"/>
      <family val="2"/>
    </font>
    <font>
      <sz val="11"/>
      <name val="Calibri"/>
      <family val="2"/>
      <charset val="1"/>
    </font>
    <font>
      <sz val="11"/>
      <color rgb="FF000000"/>
      <name val="Verdana"/>
      <family val="2"/>
    </font>
    <font>
      <sz val="11"/>
      <name val="Verdana"/>
      <family val="2"/>
    </font>
    <font>
      <b/>
      <sz val="20"/>
      <color theme="1"/>
      <name val="Calibri"/>
      <family val="2"/>
      <scheme val="minor"/>
    </font>
    <font>
      <sz val="13.5"/>
      <color rgb="FF000000"/>
      <name val="Calibri"/>
      <family val="2"/>
      <scheme val="minor"/>
    </font>
    <font>
      <b/>
      <i/>
      <sz val="11"/>
      <color theme="1"/>
      <name val="Verdana"/>
      <family val="2"/>
    </font>
    <font>
      <b/>
      <i/>
      <sz val="11"/>
      <color theme="1"/>
      <name val="Calibri"/>
      <family val="2"/>
      <scheme val="minor"/>
    </font>
    <font>
      <sz val="11"/>
      <color rgb="FFFF0000"/>
      <name val="Verdana"/>
      <family val="2"/>
    </font>
    <font>
      <sz val="11"/>
      <color theme="1"/>
      <name val="Calibri"/>
      <family val="2"/>
      <scheme val="minor"/>
    </font>
    <font>
      <b/>
      <sz val="11"/>
      <color theme="1"/>
      <name val="Verdana"/>
      <family val="2"/>
    </font>
    <font>
      <sz val="12"/>
      <name val="Verdana"/>
      <family val="2"/>
    </font>
    <font>
      <sz val="12"/>
      <color theme="1"/>
      <name val="Verdana"/>
      <family val="2"/>
    </font>
    <font>
      <sz val="11"/>
      <color theme="1"/>
      <name val="Century Gothic"/>
      <family val="2"/>
    </font>
    <font>
      <b/>
      <sz val="11"/>
      <color rgb="FF000000"/>
      <name val="Verdana"/>
      <family val="2"/>
    </font>
    <font>
      <b/>
      <i/>
      <sz val="11"/>
      <color rgb="FF000000"/>
      <name val="Verdana"/>
      <family val="2"/>
    </font>
    <font>
      <sz val="9"/>
      <color theme="1"/>
      <name val="Verdana"/>
      <family val="2"/>
    </font>
    <font>
      <b/>
      <sz val="11"/>
      <color theme="1"/>
      <name val="Calibri"/>
      <family val="2"/>
      <scheme val="minor"/>
    </font>
    <font>
      <b/>
      <sz val="11"/>
      <color rgb="FF000000"/>
      <name val="Calibri"/>
      <family val="2"/>
      <scheme val="minor"/>
    </font>
    <font>
      <sz val="11"/>
      <color rgb="FF000000"/>
      <name val="Calibri"/>
      <family val="2"/>
      <scheme val="minor"/>
    </font>
  </fonts>
  <fills count="17">
    <fill>
      <patternFill patternType="none"/>
    </fill>
    <fill>
      <patternFill patternType="gray125"/>
    </fill>
    <fill>
      <patternFill patternType="solid">
        <fgColor rgb="FFFFFFFF"/>
        <bgColor rgb="FFFFFFFF"/>
      </patternFill>
    </fill>
    <fill>
      <patternFill patternType="solid">
        <fgColor rgb="FFA6A6A6"/>
        <bgColor rgb="FF000000"/>
      </patternFill>
    </fill>
    <fill>
      <patternFill patternType="solid">
        <fgColor rgb="FF00C69B"/>
        <bgColor indexed="64"/>
      </patternFill>
    </fill>
    <fill>
      <patternFill patternType="solid">
        <fgColor rgb="FF00C69B"/>
        <bgColor rgb="FF000000"/>
      </patternFill>
    </fill>
    <fill>
      <patternFill patternType="solid">
        <fgColor theme="0"/>
        <bgColor rgb="FFFFFFFF"/>
      </patternFill>
    </fill>
    <fill>
      <patternFill patternType="solid">
        <fgColor rgb="FFFFFF00"/>
        <bgColor indexed="64"/>
      </patternFill>
    </fill>
    <fill>
      <patternFill patternType="solid">
        <fgColor rgb="FFFFC000"/>
        <bgColor indexed="64"/>
      </patternFill>
    </fill>
    <fill>
      <patternFill patternType="solid">
        <fgColor theme="7" tint="0.79998168889431442"/>
        <bgColor indexed="64"/>
      </patternFill>
    </fill>
    <fill>
      <patternFill patternType="solid">
        <fgColor rgb="FF99FF99"/>
        <bgColor indexed="64"/>
      </patternFill>
    </fill>
    <fill>
      <patternFill patternType="solid">
        <fgColor rgb="FF7030A0"/>
        <bgColor indexed="64"/>
      </patternFill>
    </fill>
    <fill>
      <patternFill patternType="solid">
        <fgColor theme="0"/>
        <bgColor indexed="64"/>
      </patternFill>
    </fill>
    <fill>
      <patternFill patternType="solid">
        <fgColor theme="9" tint="0.59999389629810485"/>
        <bgColor indexed="64"/>
      </patternFill>
    </fill>
    <fill>
      <patternFill patternType="solid">
        <fgColor theme="0"/>
        <bgColor rgb="FF000000"/>
      </patternFill>
    </fill>
    <fill>
      <patternFill patternType="solid">
        <fgColor rgb="FF0090FF"/>
        <bgColor indexed="64"/>
      </patternFill>
    </fill>
    <fill>
      <patternFill patternType="solid">
        <fgColor rgb="FF0099FF"/>
        <bgColor indexed="64"/>
      </patternFill>
    </fill>
  </fills>
  <borders count="6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rgb="FF000000"/>
      </left>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bottom style="thin">
        <color rgb="FF000000"/>
      </bottom>
      <diagonal/>
    </border>
    <border>
      <left style="medium">
        <color rgb="FF000000"/>
      </left>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medium">
        <color rgb="FF000000"/>
      </left>
      <right style="thin">
        <color indexed="64"/>
      </right>
      <top style="medium">
        <color rgb="FF000000"/>
      </top>
      <bottom style="medium">
        <color rgb="FF000000"/>
      </bottom>
      <diagonal/>
    </border>
    <border>
      <left style="thin">
        <color indexed="64"/>
      </left>
      <right style="thin">
        <color indexed="64"/>
      </right>
      <top style="medium">
        <color rgb="FF000000"/>
      </top>
      <bottom style="medium">
        <color rgb="FF000000"/>
      </bottom>
      <diagonal/>
    </border>
    <border>
      <left style="thin">
        <color indexed="64"/>
      </left>
      <right style="medium">
        <color indexed="64"/>
      </right>
      <top style="medium">
        <color rgb="FF000000"/>
      </top>
      <bottom style="medium">
        <color rgb="FF000000"/>
      </bottom>
      <diagonal/>
    </border>
    <border>
      <left style="medium">
        <color indexed="64"/>
      </left>
      <right style="thin">
        <color indexed="64"/>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right style="thin">
        <color indexed="64"/>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
      <left style="thin">
        <color rgb="FF000000"/>
      </left>
      <right/>
      <top style="thin">
        <color rgb="FF000000"/>
      </top>
      <bottom style="thin">
        <color rgb="FF000000"/>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medium">
        <color indexed="64"/>
      </left>
      <right/>
      <top style="thin">
        <color indexed="64"/>
      </top>
      <bottom style="medium">
        <color rgb="FF000000"/>
      </bottom>
      <diagonal/>
    </border>
    <border>
      <left/>
      <right/>
      <top style="thin">
        <color indexed="64"/>
      </top>
      <bottom style="medium">
        <color rgb="FF000000"/>
      </bottom>
      <diagonal/>
    </border>
    <border>
      <left/>
      <right style="medium">
        <color indexed="64"/>
      </right>
      <top style="thin">
        <color indexed="64"/>
      </top>
      <bottom style="medium">
        <color rgb="FF000000"/>
      </bottom>
      <diagonal/>
    </border>
  </borders>
  <cellStyleXfs count="5">
    <xf numFmtId="0" fontId="0" fillId="0" borderId="0"/>
    <xf numFmtId="166" fontId="24" fillId="0" borderId="0" applyFont="0" applyFill="0" applyBorder="0" applyAlignment="0" applyProtection="0"/>
    <xf numFmtId="43" fontId="35" fillId="0" borderId="0" applyFont="0" applyFill="0" applyBorder="0" applyAlignment="0" applyProtection="0"/>
    <xf numFmtId="164" fontId="35" fillId="0" borderId="0" applyFont="0" applyFill="0" applyBorder="0" applyAlignment="0" applyProtection="0"/>
    <xf numFmtId="9" fontId="35" fillId="0" borderId="0" applyFont="0" applyFill="0" applyBorder="0" applyAlignment="0" applyProtection="0"/>
  </cellStyleXfs>
  <cellXfs count="472">
    <xf numFmtId="0" fontId="0" fillId="0" borderId="0" xfId="0"/>
    <xf numFmtId="0" fontId="3" fillId="0" borderId="0" xfId="0" applyFont="1"/>
    <xf numFmtId="0" fontId="6" fillId="3" borderId="1" xfId="0" applyFont="1" applyFill="1" applyBorder="1"/>
    <xf numFmtId="0" fontId="6" fillId="3" borderId="6" xfId="0" applyFont="1" applyFill="1" applyBorder="1"/>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Alignment="1">
      <alignment wrapText="1"/>
    </xf>
    <xf numFmtId="0" fontId="1" fillId="0" borderId="0" xfId="0" applyFont="1" applyAlignment="1">
      <alignment horizontal="center" vertical="center"/>
    </xf>
    <xf numFmtId="0" fontId="2" fillId="0" borderId="0" xfId="0" applyFont="1" applyAlignment="1">
      <alignment horizontal="left" vertical="center"/>
    </xf>
    <xf numFmtId="0" fontId="5" fillId="0" borderId="10" xfId="0" applyFont="1" applyBorder="1" applyAlignment="1">
      <alignment horizontal="center" vertical="center"/>
    </xf>
    <xf numFmtId="14" fontId="5" fillId="0" borderId="4" xfId="0" applyNumberFormat="1" applyFont="1" applyBorder="1" applyAlignment="1">
      <alignment horizontal="center" vertical="center"/>
    </xf>
    <xf numFmtId="0" fontId="1" fillId="0" borderId="1" xfId="0" applyFont="1" applyBorder="1" applyAlignment="1">
      <alignment horizontal="center" vertical="center"/>
    </xf>
    <xf numFmtId="0" fontId="9" fillId="4" borderId="1" xfId="0" applyFont="1" applyFill="1" applyBorder="1" applyAlignment="1">
      <alignment horizontal="center"/>
    </xf>
    <xf numFmtId="0" fontId="9" fillId="4" borderId="1" xfId="0" applyFont="1" applyFill="1" applyBorder="1" applyAlignment="1">
      <alignment horizontal="center" wrapText="1"/>
    </xf>
    <xf numFmtId="0" fontId="2" fillId="0" borderId="6" xfId="0" applyFont="1" applyBorder="1" applyAlignment="1">
      <alignment horizontal="centerContinuous" vertical="center"/>
    </xf>
    <xf numFmtId="0" fontId="5" fillId="6" borderId="11" xfId="0" applyFont="1" applyFill="1" applyBorder="1" applyAlignment="1">
      <alignment wrapText="1"/>
    </xf>
    <xf numFmtId="0" fontId="5" fillId="6" borderId="12" xfId="0" applyFont="1" applyFill="1" applyBorder="1" applyAlignment="1">
      <alignment wrapText="1"/>
    </xf>
    <xf numFmtId="0" fontId="5" fillId="6" borderId="13" xfId="0" applyFont="1" applyFill="1" applyBorder="1" applyAlignment="1">
      <alignment wrapText="1"/>
    </xf>
    <xf numFmtId="0" fontId="6" fillId="3" borderId="9" xfId="0" applyFont="1" applyFill="1" applyBorder="1" applyAlignment="1">
      <alignment horizontal="centerContinuous"/>
    </xf>
    <xf numFmtId="0" fontId="6" fillId="3" borderId="6" xfId="0" applyFont="1" applyFill="1" applyBorder="1" applyAlignment="1">
      <alignment horizontal="centerContinuous"/>
    </xf>
    <xf numFmtId="0" fontId="7" fillId="0" borderId="0" xfId="0" applyFont="1" applyAlignment="1">
      <alignment horizontal="center" vertical="center"/>
    </xf>
    <xf numFmtId="0" fontId="7" fillId="0" borderId="0" xfId="0" applyFont="1" applyAlignment="1">
      <alignment horizontal="left" vertical="center"/>
    </xf>
    <xf numFmtId="0" fontId="7" fillId="0" borderId="0" xfId="0" applyFont="1"/>
    <xf numFmtId="0" fontId="7" fillId="0" borderId="0" xfId="0" applyFont="1" applyAlignment="1">
      <alignment vertical="center"/>
    </xf>
    <xf numFmtId="0" fontId="7" fillId="0" borderId="0" xfId="0" applyFont="1" applyAlignment="1">
      <alignment horizontal="center"/>
    </xf>
    <xf numFmtId="0" fontId="14" fillId="0" borderId="0" xfId="0" applyFont="1" applyAlignment="1">
      <alignment horizontal="center" vertical="center"/>
    </xf>
    <xf numFmtId="0" fontId="14" fillId="0" borderId="0" xfId="0" applyFont="1"/>
    <xf numFmtId="0" fontId="7" fillId="7" borderId="0" xfId="0" applyFont="1" applyFill="1"/>
    <xf numFmtId="0" fontId="7" fillId="7" borderId="0" xfId="0" applyFont="1" applyFill="1" applyAlignment="1">
      <alignment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14" fillId="0" borderId="26" xfId="0" applyFont="1" applyBorder="1" applyAlignment="1">
      <alignment horizontal="center" vertical="center"/>
    </xf>
    <xf numFmtId="0" fontId="7" fillId="0" borderId="27" xfId="0" applyFont="1" applyBorder="1"/>
    <xf numFmtId="0" fontId="7" fillId="0" borderId="28" xfId="0" applyFont="1" applyBorder="1"/>
    <xf numFmtId="0" fontId="7" fillId="0" borderId="15" xfId="0" applyFont="1" applyBorder="1"/>
    <xf numFmtId="0" fontId="7" fillId="0" borderId="16" xfId="0" applyFont="1" applyBorder="1"/>
    <xf numFmtId="0" fontId="7" fillId="0" borderId="28" xfId="0" applyFont="1" applyBorder="1" applyAlignment="1">
      <alignment vertical="center"/>
    </xf>
    <xf numFmtId="0" fontId="8" fillId="0" borderId="28" xfId="0" applyFont="1" applyBorder="1" applyAlignment="1">
      <alignment vertical="center"/>
    </xf>
    <xf numFmtId="0" fontId="7" fillId="0" borderId="29" xfId="0" applyFont="1" applyBorder="1"/>
    <xf numFmtId="0" fontId="15" fillId="0" borderId="0" xfId="0" applyFont="1"/>
    <xf numFmtId="0" fontId="16" fillId="0" borderId="0" xfId="0" applyFont="1" applyAlignment="1">
      <alignment horizontal="center" vertical="center"/>
    </xf>
    <xf numFmtId="0" fontId="16" fillId="0" borderId="0" xfId="0" applyFont="1" applyAlignment="1">
      <alignment horizontal="left" vertical="center"/>
    </xf>
    <xf numFmtId="0" fontId="17" fillId="0" borderId="0" xfId="0" applyFont="1"/>
    <xf numFmtId="0" fontId="16" fillId="7" borderId="0" xfId="0" applyFont="1" applyFill="1" applyAlignment="1">
      <alignment horizontal="center" vertical="center"/>
    </xf>
    <xf numFmtId="0" fontId="18" fillId="0" borderId="0" xfId="0" applyFont="1"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0" xfId="0" applyAlignment="1">
      <alignment horizontal="center" vertical="center" wrapText="1"/>
    </xf>
    <xf numFmtId="0" fontId="0" fillId="0" borderId="0" xfId="0" applyAlignment="1">
      <alignment horizontal="center" wrapText="1"/>
    </xf>
    <xf numFmtId="0" fontId="0" fillId="0" borderId="0" xfId="0" pivotButton="1" applyAlignment="1">
      <alignment horizontal="center" vertical="center" wrapText="1"/>
    </xf>
    <xf numFmtId="0" fontId="1" fillId="0" borderId="30" xfId="0" applyFont="1" applyBorder="1" applyAlignment="1">
      <alignment horizontal="left" vertical="center"/>
    </xf>
    <xf numFmtId="0" fontId="23" fillId="0" borderId="30" xfId="0" applyFont="1" applyBorder="1" applyAlignment="1">
      <alignment horizontal="left" vertical="center"/>
    </xf>
    <xf numFmtId="0" fontId="1" fillId="0" borderId="30" xfId="0" applyFont="1" applyBorder="1" applyAlignment="1">
      <alignment horizontal="center" vertical="center"/>
    </xf>
    <xf numFmtId="0" fontId="5" fillId="0" borderId="30" xfId="0" applyFont="1" applyBorder="1" applyAlignment="1">
      <alignment vertical="center"/>
    </xf>
    <xf numFmtId="167" fontId="1" fillId="0" borderId="30" xfId="0" applyNumberFormat="1" applyFont="1" applyBorder="1" applyAlignment="1">
      <alignment horizontal="right"/>
    </xf>
    <xf numFmtId="167" fontId="5" fillId="0" borderId="30" xfId="0" applyNumberFormat="1" applyFont="1" applyBorder="1" applyAlignment="1">
      <alignment horizontal="right"/>
    </xf>
    <xf numFmtId="167" fontId="22" fillId="0" borderId="30" xfId="0" applyNumberFormat="1" applyFont="1" applyBorder="1" applyAlignment="1">
      <alignment horizontal="right"/>
    </xf>
    <xf numFmtId="167" fontId="1" fillId="0" borderId="30" xfId="1" applyNumberFormat="1" applyFont="1" applyFill="1" applyBorder="1" applyAlignment="1" applyProtection="1">
      <alignment horizontal="right"/>
      <protection locked="0"/>
    </xf>
    <xf numFmtId="167" fontId="1" fillId="0" borderId="30" xfId="0" applyNumberFormat="1" applyFont="1" applyBorder="1" applyAlignment="1">
      <alignment horizontal="right" vertical="center"/>
    </xf>
    <xf numFmtId="0" fontId="0" fillId="0" borderId="30" xfId="0" applyBorder="1" applyAlignment="1">
      <alignment vertical="center"/>
    </xf>
    <xf numFmtId="0" fontId="0" fillId="0" borderId="30" xfId="0" applyBorder="1" applyAlignment="1">
      <alignment horizontal="center" vertical="center"/>
    </xf>
    <xf numFmtId="0" fontId="1" fillId="0" borderId="30" xfId="0" applyFont="1" applyBorder="1" applyAlignment="1">
      <alignment horizontal="left"/>
    </xf>
    <xf numFmtId="0" fontId="0" fillId="0" borderId="30" xfId="0" applyBorder="1" applyAlignment="1">
      <alignment horizontal="left"/>
    </xf>
    <xf numFmtId="0" fontId="28" fillId="0" borderId="30" xfId="0" applyFont="1" applyBorder="1" applyAlignment="1">
      <alignment vertical="center"/>
    </xf>
    <xf numFmtId="0" fontId="5" fillId="0" borderId="30" xfId="0" applyFont="1" applyBorder="1" applyAlignment="1">
      <alignment horizontal="left"/>
    </xf>
    <xf numFmtId="0" fontId="13" fillId="0" borderId="30" xfId="0" applyFont="1" applyBorder="1" applyAlignment="1">
      <alignment horizontal="left"/>
    </xf>
    <xf numFmtId="0" fontId="25" fillId="0" borderId="30" xfId="0" applyFont="1" applyBorder="1" applyAlignment="1">
      <alignment horizontal="left"/>
    </xf>
    <xf numFmtId="9" fontId="1" fillId="0" borderId="30" xfId="0" applyNumberFormat="1" applyFont="1" applyBorder="1" applyAlignment="1">
      <alignment horizontal="left" vertical="center"/>
    </xf>
    <xf numFmtId="0" fontId="5" fillId="0" borderId="30" xfId="0" applyFont="1" applyBorder="1" applyAlignment="1">
      <alignment horizontal="left" vertical="center"/>
    </xf>
    <xf numFmtId="0" fontId="2" fillId="0" borderId="31"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34" xfId="0" applyFont="1" applyBorder="1" applyAlignment="1">
      <alignment horizontal="center" vertical="center" wrapText="1"/>
    </xf>
    <xf numFmtId="0" fontId="2"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8" xfId="0" applyFont="1" applyBorder="1" applyAlignment="1">
      <alignment horizontal="center" vertical="center" wrapText="1"/>
    </xf>
    <xf numFmtId="0" fontId="19" fillId="0" borderId="35" xfId="0" applyFont="1" applyBorder="1" applyAlignment="1">
      <alignment horizontal="center" vertical="center" wrapText="1"/>
    </xf>
    <xf numFmtId="0" fontId="2" fillId="0" borderId="39" xfId="0" applyFont="1" applyBorder="1" applyAlignment="1">
      <alignment horizontal="center" vertical="center" wrapText="1"/>
    </xf>
    <xf numFmtId="0" fontId="1" fillId="0" borderId="40" xfId="0" applyFont="1" applyBorder="1" applyAlignment="1">
      <alignment horizontal="left"/>
    </xf>
    <xf numFmtId="0" fontId="1" fillId="0" borderId="40" xfId="0" applyFont="1" applyBorder="1" applyAlignment="1">
      <alignment horizontal="left" vertical="center"/>
    </xf>
    <xf numFmtId="0" fontId="0" fillId="0" borderId="40" xfId="0" applyBorder="1" applyAlignment="1">
      <alignment horizontal="left"/>
    </xf>
    <xf numFmtId="167" fontId="1" fillId="0" borderId="40" xfId="0" applyNumberFormat="1" applyFont="1" applyBorder="1" applyAlignment="1">
      <alignment horizontal="right"/>
    </xf>
    <xf numFmtId="0" fontId="2" fillId="0" borderId="35" xfId="0" applyFont="1" applyBorder="1" applyAlignment="1">
      <alignment horizontal="right" vertical="center" wrapText="1"/>
    </xf>
    <xf numFmtId="14" fontId="1" fillId="0" borderId="30" xfId="0" applyNumberFormat="1" applyFont="1" applyBorder="1" applyAlignment="1">
      <alignment horizontal="right" vertical="center"/>
    </xf>
    <xf numFmtId="0" fontId="1" fillId="0" borderId="0" xfId="0" applyFont="1" applyAlignment="1">
      <alignment horizontal="left"/>
    </xf>
    <xf numFmtId="0" fontId="2" fillId="0" borderId="33" xfId="0" applyFont="1" applyBorder="1" applyAlignment="1">
      <alignment horizontal="left" vertical="center" wrapText="1"/>
    </xf>
    <xf numFmtId="0" fontId="0" fillId="0" borderId="0" xfId="0" applyAlignment="1">
      <alignment horizontal="left"/>
    </xf>
    <xf numFmtId="0" fontId="1" fillId="0" borderId="30" xfId="0" applyFont="1" applyBorder="1" applyAlignment="1">
      <alignment horizontal="right" vertical="center"/>
    </xf>
    <xf numFmtId="0" fontId="5" fillId="0" borderId="30" xfId="0" applyFont="1" applyBorder="1" applyAlignment="1">
      <alignment horizontal="right" vertical="center"/>
    </xf>
    <xf numFmtId="0" fontId="22" fillId="0" borderId="30" xfId="0" applyFont="1" applyBorder="1" applyAlignment="1">
      <alignment horizontal="left"/>
    </xf>
    <xf numFmtId="0" fontId="28" fillId="0" borderId="30" xfId="0" applyFont="1" applyBorder="1" applyAlignment="1">
      <alignment horizontal="left"/>
    </xf>
    <xf numFmtId="0" fontId="29" fillId="0" borderId="30" xfId="0" applyFont="1" applyBorder="1" applyAlignment="1">
      <alignment horizontal="left"/>
    </xf>
    <xf numFmtId="0" fontId="5" fillId="0" borderId="30" xfId="0" applyFont="1" applyBorder="1"/>
    <xf numFmtId="0" fontId="2" fillId="0" borderId="9" xfId="0" applyFont="1" applyBorder="1" applyAlignment="1">
      <alignment horizontal="centerContinuous" vertical="center"/>
    </xf>
    <xf numFmtId="0" fontId="2" fillId="0" borderId="0" xfId="0" applyFont="1" applyAlignment="1">
      <alignment horizontal="center" vertical="center"/>
    </xf>
    <xf numFmtId="0" fontId="0" fillId="0" borderId="0" xfId="0" applyAlignment="1">
      <alignment wrapText="1"/>
    </xf>
    <xf numFmtId="0" fontId="2" fillId="0" borderId="5" xfId="0" applyFont="1" applyBorder="1" applyAlignment="1">
      <alignment horizontal="centerContinuous" vertical="center"/>
    </xf>
    <xf numFmtId="0" fontId="1" fillId="0" borderId="0" xfId="0" applyFont="1"/>
    <xf numFmtId="0" fontId="10" fillId="0" borderId="17" xfId="0" applyFont="1" applyBorder="1" applyAlignment="1">
      <alignment horizontal="center" vertical="center"/>
    </xf>
    <xf numFmtId="0" fontId="11" fillId="0" borderId="18" xfId="0" applyFont="1" applyBorder="1" applyAlignment="1">
      <alignment horizontal="center" vertical="center"/>
    </xf>
    <xf numFmtId="0" fontId="10" fillId="0" borderId="19" xfId="0" applyFont="1" applyBorder="1" applyAlignment="1">
      <alignment horizontal="center" vertical="center"/>
    </xf>
    <xf numFmtId="0" fontId="11" fillId="0" borderId="20" xfId="0" applyFont="1" applyBorder="1" applyAlignment="1">
      <alignment horizontal="center" vertical="center"/>
    </xf>
    <xf numFmtId="0" fontId="10" fillId="0" borderId="21" xfId="0" applyFont="1" applyBorder="1" applyAlignment="1">
      <alignment horizontal="center" vertical="center"/>
    </xf>
    <xf numFmtId="165" fontId="11" fillId="0" borderId="22" xfId="0" applyNumberFormat="1" applyFont="1" applyBorder="1" applyAlignment="1">
      <alignment horizontal="center" vertical="center"/>
    </xf>
    <xf numFmtId="0" fontId="2" fillId="0" borderId="23" xfId="0" applyFont="1" applyBorder="1" applyAlignment="1">
      <alignment horizontal="center" vertical="center"/>
    </xf>
    <xf numFmtId="0" fontId="22" fillId="0" borderId="30" xfId="0" applyFont="1" applyBorder="1"/>
    <xf numFmtId="9" fontId="5" fillId="0" borderId="30" xfId="0" applyNumberFormat="1" applyFont="1" applyBorder="1"/>
    <xf numFmtId="0" fontId="26" fillId="0" borderId="30" xfId="0" applyFont="1" applyBorder="1"/>
    <xf numFmtId="0" fontId="28" fillId="0" borderId="30" xfId="0" applyFont="1" applyBorder="1"/>
    <xf numFmtId="9" fontId="28" fillId="0" borderId="30" xfId="0" applyNumberFormat="1" applyFont="1" applyBorder="1"/>
    <xf numFmtId="167" fontId="28" fillId="0" borderId="30" xfId="0" applyNumberFormat="1" applyFont="1" applyBorder="1" applyAlignment="1">
      <alignment horizontal="right"/>
    </xf>
    <xf numFmtId="0" fontId="0" fillId="0" borderId="30" xfId="0" applyBorder="1"/>
    <xf numFmtId="2" fontId="0" fillId="0" borderId="30" xfId="0" applyNumberFormat="1" applyBorder="1" applyAlignment="1">
      <alignment horizontal="right" vertical="center"/>
    </xf>
    <xf numFmtId="0" fontId="0" fillId="0" borderId="30" xfId="0" applyBorder="1" applyAlignment="1">
      <alignment horizontal="right" vertical="center"/>
    </xf>
    <xf numFmtId="0" fontId="1" fillId="0" borderId="0" xfId="0" applyFont="1" applyAlignment="1">
      <alignment horizontal="right" vertical="center"/>
    </xf>
    <xf numFmtId="14" fontId="1" fillId="0" borderId="40" xfId="0" applyNumberFormat="1" applyFont="1" applyBorder="1" applyAlignment="1">
      <alignment horizontal="right" vertical="center"/>
    </xf>
    <xf numFmtId="14" fontId="5" fillId="0" borderId="30" xfId="0" applyNumberFormat="1" applyFont="1" applyBorder="1" applyAlignment="1">
      <alignment horizontal="right" vertical="center"/>
    </xf>
    <xf numFmtId="14" fontId="23" fillId="0" borderId="30" xfId="0" applyNumberFormat="1" applyFont="1" applyBorder="1" applyAlignment="1">
      <alignment horizontal="right" vertical="center"/>
    </xf>
    <xf numFmtId="14" fontId="28" fillId="0" borderId="30" xfId="0" applyNumberFormat="1" applyFont="1" applyBorder="1" applyAlignment="1">
      <alignment horizontal="right" vertical="center"/>
    </xf>
    <xf numFmtId="0" fontId="0" fillId="0" borderId="0" xfId="0" applyAlignment="1">
      <alignment horizontal="right" vertical="center"/>
    </xf>
    <xf numFmtId="0" fontId="28" fillId="8" borderId="30" xfId="0" applyFont="1" applyFill="1" applyBorder="1"/>
    <xf numFmtId="0" fontId="28" fillId="8" borderId="30" xfId="0" applyFont="1" applyFill="1" applyBorder="1" applyAlignment="1">
      <alignment vertical="center"/>
    </xf>
    <xf numFmtId="0" fontId="5" fillId="8" borderId="30" xfId="0" applyFont="1" applyFill="1" applyBorder="1"/>
    <xf numFmtId="167" fontId="1" fillId="8" borderId="30" xfId="0" applyNumberFormat="1" applyFont="1" applyFill="1" applyBorder="1" applyAlignment="1">
      <alignment horizontal="right"/>
    </xf>
    <xf numFmtId="0" fontId="0" fillId="8" borderId="0" xfId="0" applyFill="1"/>
    <xf numFmtId="0" fontId="0" fillId="0" borderId="0" xfId="0" applyAlignment="1">
      <alignment horizontal="center" vertical="center"/>
    </xf>
    <xf numFmtId="0" fontId="30" fillId="0" borderId="0" xfId="0" applyFont="1" applyAlignment="1">
      <alignment horizontal="center" vertical="center"/>
    </xf>
    <xf numFmtId="0" fontId="31" fillId="0" borderId="0" xfId="0" applyFont="1"/>
    <xf numFmtId="0" fontId="23" fillId="0" borderId="30" xfId="0" applyFont="1" applyBorder="1" applyAlignment="1">
      <alignment horizontal="left"/>
    </xf>
    <xf numFmtId="0" fontId="28" fillId="0" borderId="30" xfId="0" applyFont="1" applyBorder="1" applyAlignment="1">
      <alignment horizontal="left" vertical="center"/>
    </xf>
    <xf numFmtId="0" fontId="1" fillId="0" borderId="1" xfId="0" applyFont="1" applyBorder="1" applyAlignment="1">
      <alignment horizontal="center" vertical="center" wrapText="1"/>
    </xf>
    <xf numFmtId="0" fontId="2" fillId="0" borderId="5" xfId="0" applyFont="1" applyBorder="1" applyAlignment="1">
      <alignment horizontal="centerContinuous" vertical="center" wrapText="1"/>
    </xf>
    <xf numFmtId="0" fontId="2" fillId="0" borderId="9" xfId="0" applyFont="1" applyBorder="1" applyAlignment="1">
      <alignment horizontal="centerContinuous" vertical="center" wrapText="1"/>
    </xf>
    <xf numFmtId="0" fontId="2" fillId="0" borderId="6" xfId="0" applyFont="1" applyBorder="1" applyAlignment="1">
      <alignment horizontal="centerContinuous" vertical="center" wrapText="1"/>
    </xf>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vertical="center" wrapText="1"/>
    </xf>
    <xf numFmtId="0" fontId="1" fillId="0" borderId="0" xfId="0" applyFont="1" applyAlignment="1">
      <alignment horizontal="right" vertical="center" wrapText="1"/>
    </xf>
    <xf numFmtId="0" fontId="2" fillId="0" borderId="0" xfId="0" applyFont="1" applyAlignment="1">
      <alignment horizontal="center" vertical="center" wrapText="1"/>
    </xf>
    <xf numFmtId="0" fontId="2" fillId="0" borderId="0" xfId="0" applyFont="1" applyAlignment="1">
      <alignment horizontal="left" vertical="center" wrapText="1"/>
    </xf>
    <xf numFmtId="0" fontId="10" fillId="0" borderId="17" xfId="0" applyFont="1" applyBorder="1" applyAlignment="1">
      <alignment horizontal="center" vertical="center" wrapText="1"/>
    </xf>
    <xf numFmtId="0" fontId="11" fillId="0" borderId="18" xfId="0" applyFont="1" applyBorder="1" applyAlignment="1">
      <alignment horizontal="center" vertical="center" wrapText="1"/>
    </xf>
    <xf numFmtId="0" fontId="10" fillId="0" borderId="19" xfId="0" applyFont="1" applyBorder="1" applyAlignment="1">
      <alignment horizontal="center" vertical="center" wrapText="1"/>
    </xf>
    <xf numFmtId="0" fontId="11" fillId="0" borderId="20" xfId="0" applyFont="1" applyBorder="1" applyAlignment="1">
      <alignment horizontal="center" vertical="center" wrapText="1"/>
    </xf>
    <xf numFmtId="0" fontId="10" fillId="0" borderId="21" xfId="0" applyFont="1" applyBorder="1" applyAlignment="1">
      <alignment horizontal="center" vertical="center" wrapText="1"/>
    </xf>
    <xf numFmtId="165" fontId="11" fillId="0" borderId="22" xfId="0" applyNumberFormat="1" applyFont="1" applyBorder="1" applyAlignment="1">
      <alignment horizontal="center" vertical="center" wrapText="1"/>
    </xf>
    <xf numFmtId="0" fontId="1" fillId="0" borderId="0" xfId="0" applyFont="1" applyAlignment="1">
      <alignment vertical="center" wrapText="1"/>
    </xf>
    <xf numFmtId="0" fontId="2" fillId="0" borderId="23" xfId="0" applyFont="1" applyBorder="1" applyAlignment="1">
      <alignment horizontal="center" vertical="center" wrapText="1"/>
    </xf>
    <xf numFmtId="0" fontId="23" fillId="0" borderId="40" xfId="0" applyFont="1" applyBorder="1" applyAlignment="1">
      <alignment horizontal="left" wrapText="1"/>
    </xf>
    <xf numFmtId="0" fontId="23" fillId="0" borderId="40" xfId="0" applyFont="1" applyBorder="1" applyAlignment="1">
      <alignment horizontal="left" vertical="center" wrapText="1"/>
    </xf>
    <xf numFmtId="0" fontId="23" fillId="0" borderId="40" xfId="0" applyFont="1" applyBorder="1" applyAlignment="1">
      <alignment horizontal="center" vertical="center" wrapText="1"/>
    </xf>
    <xf numFmtId="14" fontId="23" fillId="0" borderId="40" xfId="0" applyNumberFormat="1" applyFont="1" applyBorder="1" applyAlignment="1">
      <alignment horizontal="right" vertical="center" wrapText="1"/>
    </xf>
    <xf numFmtId="167" fontId="23" fillId="0" borderId="40" xfId="0" applyNumberFormat="1" applyFont="1" applyBorder="1" applyAlignment="1">
      <alignment horizontal="right" wrapText="1"/>
    </xf>
    <xf numFmtId="167" fontId="28" fillId="0" borderId="30" xfId="0" applyNumberFormat="1" applyFont="1" applyBorder="1" applyAlignment="1">
      <alignment horizontal="right" wrapText="1"/>
    </xf>
    <xf numFmtId="0" fontId="28" fillId="0" borderId="30" xfId="0" applyFont="1" applyBorder="1" applyAlignment="1">
      <alignment wrapText="1"/>
    </xf>
    <xf numFmtId="0" fontId="28" fillId="0" borderId="30" xfId="0" applyFont="1" applyBorder="1" applyAlignment="1">
      <alignment vertical="center" wrapText="1"/>
    </xf>
    <xf numFmtId="0" fontId="28" fillId="0" borderId="30" xfId="0" applyFont="1" applyBorder="1" applyAlignment="1">
      <alignment horizontal="left" wrapText="1"/>
    </xf>
    <xf numFmtId="9" fontId="28" fillId="0" borderId="30" xfId="0" applyNumberFormat="1" applyFont="1" applyBorder="1" applyAlignment="1">
      <alignment horizontal="center" vertical="center" wrapText="1"/>
    </xf>
    <xf numFmtId="14" fontId="28" fillId="0" borderId="30" xfId="0" applyNumberFormat="1" applyFont="1" applyBorder="1" applyAlignment="1">
      <alignment horizontal="right" vertical="center" wrapText="1"/>
    </xf>
    <xf numFmtId="167" fontId="29" fillId="0" borderId="30" xfId="0" applyNumberFormat="1" applyFont="1" applyBorder="1" applyAlignment="1">
      <alignment horizontal="right" wrapText="1"/>
    </xf>
    <xf numFmtId="167" fontId="23" fillId="0" borderId="30" xfId="0" applyNumberFormat="1" applyFont="1" applyBorder="1" applyAlignment="1">
      <alignment horizontal="right" wrapText="1"/>
    </xf>
    <xf numFmtId="0" fontId="29" fillId="0" borderId="30" xfId="0" applyFont="1" applyBorder="1" applyAlignment="1">
      <alignment horizontal="left" wrapText="1"/>
    </xf>
    <xf numFmtId="0" fontId="23" fillId="0" borderId="30" xfId="0" applyFont="1" applyBorder="1" applyAlignment="1">
      <alignment horizontal="left" wrapText="1"/>
    </xf>
    <xf numFmtId="0" fontId="23" fillId="0" borderId="30" xfId="0" applyFont="1" applyBorder="1" applyAlignment="1">
      <alignment horizontal="left" vertical="center" wrapText="1"/>
    </xf>
    <xf numFmtId="0" fontId="23" fillId="0" borderId="30" xfId="0" applyFont="1" applyBorder="1" applyAlignment="1">
      <alignment horizontal="center" vertical="center" wrapText="1"/>
    </xf>
    <xf numFmtId="14" fontId="23" fillId="0" borderId="30" xfId="0" applyNumberFormat="1" applyFont="1" applyBorder="1" applyAlignment="1">
      <alignment horizontal="right" vertical="center" wrapText="1"/>
    </xf>
    <xf numFmtId="0" fontId="28" fillId="0" borderId="30" xfId="0" applyFont="1" applyBorder="1" applyAlignment="1">
      <alignment horizontal="center" vertical="center" wrapText="1"/>
    </xf>
    <xf numFmtId="0" fontId="28" fillId="0" borderId="30" xfId="0" applyFont="1" applyBorder="1" applyAlignment="1">
      <alignment horizontal="right" vertical="center" wrapText="1"/>
    </xf>
    <xf numFmtId="167" fontId="23" fillId="0" borderId="30" xfId="1" applyNumberFormat="1" applyFont="1" applyFill="1" applyBorder="1" applyAlignment="1" applyProtection="1">
      <alignment horizontal="right" wrapText="1"/>
      <protection locked="0"/>
    </xf>
    <xf numFmtId="0" fontId="0" fillId="0" borderId="0" xfId="0" applyAlignment="1">
      <alignment vertical="center" wrapText="1"/>
    </xf>
    <xf numFmtId="0" fontId="23" fillId="0" borderId="30" xfId="0" applyFont="1" applyBorder="1" applyAlignment="1">
      <alignment wrapText="1"/>
    </xf>
    <xf numFmtId="167" fontId="23" fillId="0" borderId="30" xfId="0" applyNumberFormat="1" applyFont="1" applyBorder="1" applyAlignment="1">
      <alignment horizontal="right" vertical="center" wrapText="1"/>
    </xf>
    <xf numFmtId="9" fontId="23" fillId="0" borderId="30" xfId="0" applyNumberFormat="1" applyFont="1" applyBorder="1" applyAlignment="1">
      <alignment horizontal="center" vertical="center" wrapText="1"/>
    </xf>
    <xf numFmtId="0" fontId="28" fillId="0" borderId="30" xfId="0" applyFont="1" applyBorder="1" applyAlignment="1">
      <alignment horizontal="left" vertical="center" wrapText="1"/>
    </xf>
    <xf numFmtId="0" fontId="23" fillId="0" borderId="30" xfId="0" applyFont="1" applyBorder="1" applyAlignment="1">
      <alignment vertical="center" wrapText="1"/>
    </xf>
    <xf numFmtId="0" fontId="28" fillId="0" borderId="41" xfId="0" applyFont="1" applyBorder="1" applyAlignment="1">
      <alignment vertical="center" wrapText="1"/>
    </xf>
    <xf numFmtId="0" fontId="23" fillId="0" borderId="41" xfId="0" applyFont="1" applyBorder="1" applyAlignment="1">
      <alignment vertical="center" wrapText="1"/>
    </xf>
    <xf numFmtId="167" fontId="28" fillId="0" borderId="41" xfId="0" applyNumberFormat="1" applyFont="1" applyBorder="1" applyAlignment="1">
      <alignment horizontal="right" wrapText="1"/>
    </xf>
    <xf numFmtId="167" fontId="23" fillId="0" borderId="41" xfId="0" applyNumberFormat="1" applyFont="1" applyBorder="1" applyAlignment="1">
      <alignment horizontal="right" wrapText="1"/>
    </xf>
    <xf numFmtId="0" fontId="30" fillId="0" borderId="0" xfId="0" applyFont="1" applyAlignment="1">
      <alignment horizontal="center" vertical="center" wrapText="1"/>
    </xf>
    <xf numFmtId="0" fontId="0" fillId="0" borderId="0" xfId="0" applyAlignment="1">
      <alignment horizontal="left" wrapText="1"/>
    </xf>
    <xf numFmtId="0" fontId="0" fillId="0" borderId="0" xfId="0" applyAlignment="1">
      <alignment horizontal="right" vertical="center" wrapText="1"/>
    </xf>
    <xf numFmtId="0" fontId="2" fillId="0" borderId="32" xfId="0" applyFont="1" applyBorder="1" applyAlignment="1">
      <alignment horizontal="center" vertical="center"/>
    </xf>
    <xf numFmtId="0" fontId="28" fillId="9" borderId="30" xfId="0" applyFont="1" applyFill="1" applyBorder="1" applyAlignment="1">
      <alignment horizontal="center" vertical="center" wrapText="1"/>
    </xf>
    <xf numFmtId="0" fontId="28" fillId="9" borderId="30" xfId="0" applyFont="1" applyFill="1" applyBorder="1" applyAlignment="1">
      <alignment horizontal="left" wrapText="1"/>
    </xf>
    <xf numFmtId="0" fontId="34" fillId="0" borderId="30" xfId="0" applyFont="1" applyBorder="1" applyAlignment="1">
      <alignment horizontal="center" vertical="center" wrapText="1"/>
    </xf>
    <xf numFmtId="0" fontId="32" fillId="0" borderId="0" xfId="0" applyFont="1" applyAlignment="1">
      <alignment horizontal="left" vertical="center"/>
    </xf>
    <xf numFmtId="0" fontId="28" fillId="9" borderId="30" xfId="0" applyFont="1" applyFill="1" applyBorder="1" applyAlignment="1">
      <alignment horizontal="left" vertical="center"/>
    </xf>
    <xf numFmtId="0" fontId="34" fillId="0" borderId="30" xfId="0" applyFont="1" applyBorder="1" applyAlignment="1">
      <alignment horizontal="left" vertical="center"/>
    </xf>
    <xf numFmtId="0" fontId="33" fillId="0" borderId="0" xfId="0" applyFont="1" applyAlignment="1">
      <alignment horizontal="left" vertical="center"/>
    </xf>
    <xf numFmtId="14" fontId="28" fillId="9" borderId="30" xfId="0" applyNumberFormat="1" applyFont="1" applyFill="1" applyBorder="1" applyAlignment="1">
      <alignment horizontal="right" vertical="center" wrapText="1"/>
    </xf>
    <xf numFmtId="167" fontId="28" fillId="9" borderId="30" xfId="0" applyNumberFormat="1" applyFont="1" applyFill="1" applyBorder="1" applyAlignment="1">
      <alignment horizontal="right" wrapText="1"/>
    </xf>
    <xf numFmtId="167" fontId="23" fillId="9" borderId="30" xfId="0" applyNumberFormat="1" applyFont="1" applyFill="1" applyBorder="1" applyAlignment="1">
      <alignment horizontal="right" wrapText="1"/>
    </xf>
    <xf numFmtId="0" fontId="23" fillId="9" borderId="30" xfId="0" applyFont="1" applyFill="1" applyBorder="1" applyAlignment="1">
      <alignment horizontal="left" wrapText="1"/>
    </xf>
    <xf numFmtId="0" fontId="23" fillId="9" borderId="30" xfId="0" applyFont="1" applyFill="1" applyBorder="1" applyAlignment="1">
      <alignment horizontal="center" vertical="center" wrapText="1"/>
    </xf>
    <xf numFmtId="0" fontId="23" fillId="9" borderId="30" xfId="0" applyFont="1" applyFill="1" applyBorder="1" applyAlignment="1">
      <alignment horizontal="left" vertical="center"/>
    </xf>
    <xf numFmtId="14" fontId="23" fillId="9" borderId="30" xfId="0" applyNumberFormat="1" applyFont="1" applyFill="1" applyBorder="1" applyAlignment="1">
      <alignment horizontal="right" vertical="center" wrapText="1"/>
    </xf>
    <xf numFmtId="9" fontId="28" fillId="9" borderId="30" xfId="0" applyNumberFormat="1" applyFont="1" applyFill="1" applyBorder="1" applyAlignment="1">
      <alignment horizontal="center" vertical="center" wrapText="1"/>
    </xf>
    <xf numFmtId="0" fontId="28" fillId="9" borderId="30" xfId="0" applyFont="1" applyFill="1" applyBorder="1" applyAlignment="1">
      <alignment wrapText="1"/>
    </xf>
    <xf numFmtId="0" fontId="23" fillId="9" borderId="30" xfId="0" applyFont="1" applyFill="1" applyBorder="1" applyAlignment="1">
      <alignment horizontal="left" vertical="center" wrapText="1"/>
    </xf>
    <xf numFmtId="0" fontId="23" fillId="0" borderId="40" xfId="0" applyFont="1" applyBorder="1" applyAlignment="1">
      <alignment horizontal="left"/>
    </xf>
    <xf numFmtId="0" fontId="23" fillId="0" borderId="30" xfId="0" applyFont="1" applyBorder="1"/>
    <xf numFmtId="0" fontId="23" fillId="0" borderId="30" xfId="0" applyFont="1" applyBorder="1" applyAlignment="1">
      <alignment vertical="center"/>
    </xf>
    <xf numFmtId="0" fontId="23" fillId="0" borderId="41" xfId="0" applyFont="1" applyBorder="1" applyAlignment="1">
      <alignment vertical="center"/>
    </xf>
    <xf numFmtId="0" fontId="23" fillId="0" borderId="30" xfId="0" applyFont="1" applyBorder="1" applyAlignment="1">
      <alignment horizontal="center" vertical="center"/>
    </xf>
    <xf numFmtId="0" fontId="2" fillId="0" borderId="6" xfId="0" applyFont="1" applyBorder="1" applyAlignment="1">
      <alignment horizontal="center" vertical="center"/>
    </xf>
    <xf numFmtId="0" fontId="1" fillId="0" borderId="0" xfId="0" applyFont="1" applyAlignment="1">
      <alignment horizontal="center"/>
    </xf>
    <xf numFmtId="0" fontId="23" fillId="0" borderId="40" xfId="0" applyFont="1" applyBorder="1" applyAlignment="1">
      <alignment horizontal="center"/>
    </xf>
    <xf numFmtId="0" fontId="28" fillId="0" borderId="30" xfId="0" applyFont="1" applyBorder="1" applyAlignment="1">
      <alignment horizontal="center"/>
    </xf>
    <xf numFmtId="0" fontId="23" fillId="0" borderId="30" xfId="0" applyFont="1" applyBorder="1" applyAlignment="1">
      <alignment horizontal="center"/>
    </xf>
    <xf numFmtId="0" fontId="23" fillId="0" borderId="41" xfId="0" applyFont="1" applyBorder="1" applyAlignment="1">
      <alignment horizontal="center" vertical="center"/>
    </xf>
    <xf numFmtId="0" fontId="0" fillId="0" borderId="0" xfId="0" applyAlignment="1">
      <alignment horizontal="center"/>
    </xf>
    <xf numFmtId="167" fontId="0" fillId="0" borderId="0" xfId="0" applyNumberFormat="1" applyAlignment="1">
      <alignment wrapText="1"/>
    </xf>
    <xf numFmtId="167" fontId="28" fillId="10" borderId="30" xfId="0" applyNumberFormat="1" applyFont="1" applyFill="1" applyBorder="1" applyAlignment="1">
      <alignment horizontal="right" wrapText="1"/>
    </xf>
    <xf numFmtId="167" fontId="29" fillId="10" borderId="30" xfId="0" applyNumberFormat="1" applyFont="1" applyFill="1" applyBorder="1" applyAlignment="1">
      <alignment horizontal="right" wrapText="1"/>
    </xf>
    <xf numFmtId="0" fontId="23" fillId="0" borderId="40" xfId="0" applyFont="1" applyBorder="1" applyAlignment="1">
      <alignment horizontal="left" vertical="center"/>
    </xf>
    <xf numFmtId="0" fontId="29" fillId="0" borderId="30" xfId="0" applyFont="1" applyBorder="1" applyAlignment="1">
      <alignment vertical="center"/>
    </xf>
    <xf numFmtId="0" fontId="29" fillId="0" borderId="30" xfId="0" applyFont="1" applyBorder="1" applyAlignment="1">
      <alignment horizontal="left" vertical="center"/>
    </xf>
    <xf numFmtId="0" fontId="28" fillId="0" borderId="41" xfId="0" applyFont="1" applyBorder="1" applyAlignment="1">
      <alignment vertical="center"/>
    </xf>
    <xf numFmtId="167" fontId="23" fillId="11" borderId="30" xfId="0" applyNumberFormat="1" applyFont="1" applyFill="1" applyBorder="1" applyAlignment="1">
      <alignment horizontal="right" wrapText="1"/>
    </xf>
    <xf numFmtId="0" fontId="34" fillId="0" borderId="30" xfId="0" applyFont="1" applyBorder="1" applyAlignment="1">
      <alignment horizontal="left" wrapText="1"/>
    </xf>
    <xf numFmtId="167" fontId="34" fillId="0" borderId="30" xfId="0" applyNumberFormat="1" applyFont="1" applyBorder="1" applyAlignment="1">
      <alignment horizontal="right" wrapText="1"/>
    </xf>
    <xf numFmtId="0" fontId="29" fillId="0" borderId="30" xfId="0" applyFont="1" applyBorder="1" applyAlignment="1">
      <alignment wrapText="1"/>
    </xf>
    <xf numFmtId="0" fontId="34" fillId="0" borderId="30" xfId="0" applyFont="1" applyBorder="1" applyAlignment="1">
      <alignment wrapText="1"/>
    </xf>
    <xf numFmtId="0" fontId="34" fillId="9" borderId="30" xfId="0" applyFont="1" applyFill="1" applyBorder="1" applyAlignment="1">
      <alignment horizontal="left" wrapText="1"/>
    </xf>
    <xf numFmtId="0" fontId="28" fillId="0" borderId="41" xfId="0" applyFont="1" applyBorder="1" applyAlignment="1">
      <alignment horizontal="left" vertical="center"/>
    </xf>
    <xf numFmtId="0" fontId="23" fillId="0" borderId="41" xfId="0" applyFont="1" applyBorder="1" applyAlignment="1">
      <alignment horizontal="center" vertical="center" wrapText="1"/>
    </xf>
    <xf numFmtId="0" fontId="28" fillId="9" borderId="30" xfId="0" applyFont="1" applyFill="1" applyBorder="1" applyAlignment="1">
      <alignment vertical="center"/>
    </xf>
    <xf numFmtId="0" fontId="29" fillId="9" borderId="30" xfId="0" applyFont="1" applyFill="1" applyBorder="1" applyAlignment="1">
      <alignment horizontal="left" vertical="center"/>
    </xf>
    <xf numFmtId="9" fontId="28" fillId="0" borderId="30" xfId="0" applyNumberFormat="1" applyFont="1" applyBorder="1" applyAlignment="1">
      <alignment vertical="center" wrapText="1"/>
    </xf>
    <xf numFmtId="14" fontId="28" fillId="0" borderId="30" xfId="0" applyNumberFormat="1" applyFont="1" applyBorder="1" applyAlignment="1">
      <alignment vertical="center" wrapText="1"/>
    </xf>
    <xf numFmtId="167" fontId="28" fillId="0" borderId="30" xfId="0" applyNumberFormat="1" applyFont="1" applyBorder="1" applyAlignment="1">
      <alignment horizontal="right" vertical="center" wrapText="1"/>
    </xf>
    <xf numFmtId="167" fontId="28" fillId="0" borderId="30" xfId="0" applyNumberFormat="1" applyFont="1" applyBorder="1" applyAlignment="1">
      <alignment vertical="center" wrapText="1"/>
    </xf>
    <xf numFmtId="0" fontId="1" fillId="0" borderId="0" xfId="0" applyFont="1" applyAlignment="1">
      <alignment horizontal="left" vertical="center" wrapText="1"/>
    </xf>
    <xf numFmtId="0" fontId="0" fillId="0" borderId="0" xfId="0" applyAlignment="1">
      <alignment horizontal="left" vertical="center" wrapText="1"/>
    </xf>
    <xf numFmtId="167" fontId="28" fillId="0" borderId="30" xfId="0" applyNumberFormat="1" applyFont="1" applyBorder="1" applyAlignment="1">
      <alignment horizontal="right" vertical="center"/>
    </xf>
    <xf numFmtId="167" fontId="23" fillId="0" borderId="30" xfId="0" applyNumberFormat="1" applyFont="1" applyBorder="1" applyAlignment="1">
      <alignment horizontal="right" vertical="center"/>
    </xf>
    <xf numFmtId="0" fontId="2" fillId="0" borderId="33" xfId="0" applyFont="1" applyBorder="1" applyAlignment="1">
      <alignment horizontal="center" vertical="center"/>
    </xf>
    <xf numFmtId="0" fontId="36" fillId="0" borderId="45" xfId="0" applyFont="1" applyBorder="1" applyAlignment="1">
      <alignment horizontal="center" vertical="center" wrapText="1"/>
    </xf>
    <xf numFmtId="0" fontId="36" fillId="0" borderId="46" xfId="0" applyFont="1" applyBorder="1" applyAlignment="1">
      <alignment horizontal="center" vertical="center" wrapText="1"/>
    </xf>
    <xf numFmtId="0" fontId="36" fillId="0" borderId="47" xfId="0" applyFont="1" applyBorder="1" applyAlignment="1">
      <alignment horizontal="center" vertical="center" wrapText="1"/>
    </xf>
    <xf numFmtId="0" fontId="36" fillId="0" borderId="23" xfId="0" applyFont="1" applyBorder="1" applyAlignment="1">
      <alignment vertical="center"/>
    </xf>
    <xf numFmtId="0" fontId="36" fillId="0" borderId="48" xfId="0" applyFont="1" applyBorder="1" applyAlignment="1">
      <alignment horizontal="center" vertical="center" wrapText="1"/>
    </xf>
    <xf numFmtId="0" fontId="36" fillId="0" borderId="49" xfId="0" applyFont="1" applyBorder="1" applyAlignment="1">
      <alignment horizontal="center" vertical="center" wrapText="1"/>
    </xf>
    <xf numFmtId="0" fontId="23" fillId="0" borderId="50" xfId="0" applyFont="1" applyBorder="1" applyAlignment="1">
      <alignment horizontal="left" vertical="center" wrapText="1"/>
    </xf>
    <xf numFmtId="0" fontId="23" fillId="0" borderId="50" xfId="0" applyFont="1" applyBorder="1" applyAlignment="1">
      <alignment horizontal="center" vertical="center" wrapText="1"/>
    </xf>
    <xf numFmtId="0" fontId="37" fillId="0" borderId="50" xfId="0" applyFont="1" applyBorder="1" applyAlignment="1">
      <alignment vertical="center" wrapText="1"/>
    </xf>
    <xf numFmtId="0" fontId="38" fillId="0" borderId="50" xfId="0" applyFont="1" applyBorder="1" applyAlignment="1">
      <alignment vertical="center" wrapText="1"/>
    </xf>
    <xf numFmtId="9" fontId="23" fillId="0" borderId="1" xfId="0" applyNumberFormat="1" applyFont="1" applyBorder="1" applyAlignment="1">
      <alignment horizontal="center" vertical="center" wrapText="1"/>
    </xf>
    <xf numFmtId="0" fontId="23" fillId="0" borderId="1" xfId="0" applyFont="1" applyBorder="1" applyAlignment="1">
      <alignment horizontal="left" vertical="center" wrapText="1"/>
    </xf>
    <xf numFmtId="14" fontId="23" fillId="0" borderId="50" xfId="0" applyNumberFormat="1" applyFont="1" applyBorder="1" applyAlignment="1">
      <alignment horizontal="left" vertical="center" wrapText="1"/>
    </xf>
    <xf numFmtId="0" fontId="23" fillId="0" borderId="50" xfId="0" applyFont="1" applyBorder="1" applyAlignment="1">
      <alignment horizontal="center" vertical="center"/>
    </xf>
    <xf numFmtId="0" fontId="23" fillId="0" borderId="50" xfId="0" applyFont="1" applyBorder="1"/>
    <xf numFmtId="9" fontId="23" fillId="0" borderId="50" xfId="4" applyFont="1" applyBorder="1" applyAlignment="1">
      <alignment horizontal="center"/>
    </xf>
    <xf numFmtId="168" fontId="23" fillId="0" borderId="50" xfId="0" applyNumberFormat="1" applyFont="1" applyBorder="1"/>
    <xf numFmtId="164" fontId="23" fillId="0" borderId="50" xfId="3" applyFont="1" applyBorder="1"/>
    <xf numFmtId="0" fontId="23" fillId="0" borderId="51" xfId="0" applyFont="1" applyBorder="1"/>
    <xf numFmtId="0" fontId="23" fillId="0" borderId="1" xfId="0" applyFont="1" applyBorder="1" applyAlignment="1">
      <alignment horizontal="center" vertical="center" wrapText="1"/>
    </xf>
    <xf numFmtId="0" fontId="38" fillId="0" borderId="1" xfId="0" applyFont="1" applyBorder="1" applyAlignment="1">
      <alignment vertical="center" wrapText="1"/>
    </xf>
    <xf numFmtId="0" fontId="37" fillId="0" borderId="1" xfId="0" applyFont="1" applyBorder="1" applyAlignment="1">
      <alignment vertical="center" wrapText="1"/>
    </xf>
    <xf numFmtId="14" fontId="23" fillId="0" borderId="1" xfId="0" applyNumberFormat="1" applyFont="1" applyBorder="1" applyAlignment="1">
      <alignment horizontal="left" vertical="center" wrapText="1"/>
    </xf>
    <xf numFmtId="0" fontId="23" fillId="0" borderId="1" xfId="0" applyFont="1" applyBorder="1" applyAlignment="1">
      <alignment vertical="center" wrapText="1"/>
    </xf>
    <xf numFmtId="0" fontId="23" fillId="0" borderId="1" xfId="0" applyFont="1" applyBorder="1" applyAlignment="1">
      <alignment horizontal="center" vertical="center"/>
    </xf>
    <xf numFmtId="0" fontId="23" fillId="0" borderId="1" xfId="0" applyFont="1" applyBorder="1"/>
    <xf numFmtId="9" fontId="23" fillId="0" borderId="1" xfId="4" applyFont="1" applyBorder="1" applyAlignment="1">
      <alignment horizontal="center"/>
    </xf>
    <xf numFmtId="168" fontId="23" fillId="0" borderId="1" xfId="0" applyNumberFormat="1" applyFont="1" applyBorder="1"/>
    <xf numFmtId="164" fontId="23" fillId="0" borderId="1" xfId="3" applyFont="1" applyBorder="1"/>
    <xf numFmtId="43" fontId="23" fillId="0" borderId="1" xfId="2" applyFont="1" applyBorder="1"/>
    <xf numFmtId="0" fontId="23" fillId="0" borderId="52" xfId="0" applyFont="1" applyBorder="1"/>
    <xf numFmtId="0" fontId="37" fillId="0" borderId="1" xfId="0" applyFont="1" applyBorder="1" applyAlignment="1">
      <alignment horizontal="left"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9" fontId="23" fillId="12" borderId="1" xfId="0" applyNumberFormat="1" applyFont="1" applyFill="1" applyBorder="1" applyAlignment="1">
      <alignment horizontal="center" vertical="center" wrapText="1"/>
    </xf>
    <xf numFmtId="14" fontId="23" fillId="0" borderId="1" xfId="0" applyNumberFormat="1" applyFont="1" applyBorder="1" applyAlignment="1">
      <alignment horizontal="center" vertical="center" wrapText="1"/>
    </xf>
    <xf numFmtId="9" fontId="23" fillId="0" borderId="1" xfId="4" applyFont="1" applyBorder="1" applyAlignment="1">
      <alignment horizontal="center" vertical="center"/>
    </xf>
    <xf numFmtId="168" fontId="23" fillId="0" borderId="1" xfId="0" applyNumberFormat="1" applyFont="1" applyBorder="1" applyAlignment="1">
      <alignment horizontal="center" vertical="center"/>
    </xf>
    <xf numFmtId="164" fontId="23" fillId="0" borderId="1" xfId="3" applyFont="1" applyBorder="1" applyAlignment="1">
      <alignment horizontal="center" vertical="center"/>
    </xf>
    <xf numFmtId="0" fontId="23" fillId="0" borderId="52" xfId="0" applyFont="1" applyBorder="1" applyAlignment="1">
      <alignment horizontal="center" vertical="center"/>
    </xf>
    <xf numFmtId="0" fontId="23" fillId="0" borderId="1" xfId="0" applyFont="1" applyBorder="1" applyAlignment="1">
      <alignment wrapText="1"/>
    </xf>
    <xf numFmtId="0" fontId="23" fillId="0" borderId="53" xfId="0" applyFont="1" applyBorder="1" applyAlignment="1">
      <alignment horizontal="left" vertical="center" wrapText="1"/>
    </xf>
    <xf numFmtId="0" fontId="37" fillId="0" borderId="53" xfId="0" applyFont="1" applyBorder="1" applyAlignment="1">
      <alignment horizontal="center" vertical="center" wrapText="1"/>
    </xf>
    <xf numFmtId="9" fontId="23" fillId="0" borderId="53" xfId="0" applyNumberFormat="1" applyFont="1" applyBorder="1" applyAlignment="1">
      <alignment horizontal="center" vertical="center" wrapText="1"/>
    </xf>
    <xf numFmtId="14" fontId="23" fillId="0" borderId="53" xfId="0" applyNumberFormat="1" applyFont="1" applyBorder="1" applyAlignment="1">
      <alignment horizontal="left" vertical="center" wrapText="1"/>
    </xf>
    <xf numFmtId="0" fontId="23" fillId="0" borderId="53" xfId="0" applyFont="1" applyBorder="1" applyAlignment="1">
      <alignment horizontal="center" vertical="center" wrapText="1"/>
    </xf>
    <xf numFmtId="0" fontId="23" fillId="0" borderId="53" xfId="0" applyFont="1" applyBorder="1" applyAlignment="1">
      <alignment wrapText="1"/>
    </xf>
    <xf numFmtId="0" fontId="23" fillId="0" borderId="53" xfId="0" applyFont="1" applyBorder="1" applyAlignment="1">
      <alignment horizontal="center" vertical="center"/>
    </xf>
    <xf numFmtId="0" fontId="23" fillId="0" borderId="53" xfId="0" applyFont="1" applyBorder="1"/>
    <xf numFmtId="9" fontId="23" fillId="0" borderId="53" xfId="4" applyFont="1" applyBorder="1" applyAlignment="1">
      <alignment horizontal="center"/>
    </xf>
    <xf numFmtId="168" fontId="23" fillId="0" borderId="53" xfId="0" applyNumberFormat="1" applyFont="1" applyBorder="1"/>
    <xf numFmtId="0" fontId="23" fillId="0" borderId="54" xfId="0" applyFont="1" applyBorder="1"/>
    <xf numFmtId="0" fontId="23" fillId="0" borderId="55" xfId="0" applyFont="1" applyBorder="1" applyAlignment="1">
      <alignment horizontal="left" vertical="center" wrapText="1"/>
    </xf>
    <xf numFmtId="0" fontId="23" fillId="0" borderId="10" xfId="0" applyFont="1" applyBorder="1" applyAlignment="1">
      <alignment horizontal="left" vertical="center" wrapText="1"/>
    </xf>
    <xf numFmtId="0" fontId="23" fillId="0" borderId="56" xfId="0" applyFont="1" applyBorder="1" applyAlignment="1">
      <alignment horizontal="left" vertical="center" wrapText="1"/>
    </xf>
    <xf numFmtId="0" fontId="23" fillId="0" borderId="10" xfId="0" applyFont="1" applyBorder="1" applyAlignment="1">
      <alignment horizontal="center" vertical="center" wrapText="1"/>
    </xf>
    <xf numFmtId="14" fontId="23" fillId="0" borderId="10" xfId="0" applyNumberFormat="1" applyFont="1" applyBorder="1" applyAlignment="1">
      <alignment horizontal="left" vertical="center" wrapText="1"/>
    </xf>
    <xf numFmtId="14" fontId="23" fillId="0" borderId="56" xfId="0" applyNumberFormat="1" applyFont="1" applyBorder="1" applyAlignment="1">
      <alignment horizontal="left" vertical="center" wrapText="1"/>
    </xf>
    <xf numFmtId="0" fontId="23" fillId="0" borderId="57" xfId="0" applyFont="1" applyBorder="1" applyAlignment="1">
      <alignment vertical="center" wrapText="1"/>
    </xf>
    <xf numFmtId="0" fontId="23" fillId="0" borderId="55" xfId="0" applyFont="1" applyBorder="1"/>
    <xf numFmtId="0" fontId="23" fillId="0" borderId="10" xfId="0" applyFont="1" applyBorder="1"/>
    <xf numFmtId="9" fontId="23" fillId="0" borderId="10" xfId="4" applyFont="1" applyBorder="1" applyAlignment="1">
      <alignment horizontal="center"/>
    </xf>
    <xf numFmtId="168" fontId="23" fillId="0" borderId="10" xfId="0" applyNumberFormat="1" applyFont="1" applyBorder="1"/>
    <xf numFmtId="168" fontId="23" fillId="0" borderId="56" xfId="0" applyNumberFormat="1" applyFont="1" applyBorder="1"/>
    <xf numFmtId="168" fontId="23" fillId="0" borderId="3" xfId="0" applyNumberFormat="1" applyFont="1" applyBorder="1"/>
    <xf numFmtId="169" fontId="23" fillId="0" borderId="10" xfId="0" applyNumberFormat="1" applyFont="1" applyBorder="1"/>
    <xf numFmtId="0" fontId="23" fillId="0" borderId="56" xfId="0" applyFont="1" applyBorder="1"/>
    <xf numFmtId="0" fontId="23" fillId="0" borderId="3" xfId="0" applyFont="1" applyBorder="1"/>
    <xf numFmtId="0" fontId="23" fillId="0" borderId="0" xfId="0" applyFont="1"/>
    <xf numFmtId="169" fontId="23" fillId="0" borderId="0" xfId="0" applyNumberFormat="1" applyFont="1"/>
    <xf numFmtId="0" fontId="23" fillId="0" borderId="3" xfId="0" applyFont="1" applyBorder="1" applyAlignment="1">
      <alignment horizontal="left" vertical="center" wrapText="1"/>
    </xf>
    <xf numFmtId="0" fontId="23" fillId="13" borderId="10" xfId="0" applyFont="1" applyFill="1" applyBorder="1" applyAlignment="1">
      <alignment horizontal="center" vertical="center" wrapText="1"/>
    </xf>
    <xf numFmtId="0" fontId="23" fillId="0" borderId="4" xfId="0" applyFont="1" applyBorder="1" applyAlignment="1">
      <alignment horizontal="center" vertical="center" wrapText="1"/>
    </xf>
    <xf numFmtId="14" fontId="23" fillId="0" borderId="10" xfId="0" applyNumberFormat="1" applyFont="1" applyBorder="1" applyAlignment="1">
      <alignment horizontal="center" vertical="center" wrapText="1"/>
    </xf>
    <xf numFmtId="14" fontId="23" fillId="0" borderId="56" xfId="0" applyNumberFormat="1" applyFont="1" applyBorder="1" applyAlignment="1">
      <alignment horizontal="center" vertical="center" wrapText="1"/>
    </xf>
    <xf numFmtId="0" fontId="23" fillId="12" borderId="30" xfId="0" applyFont="1" applyFill="1" applyBorder="1" applyAlignment="1">
      <alignment horizontal="center" vertical="center" wrapText="1"/>
    </xf>
    <xf numFmtId="0" fontId="23" fillId="13" borderId="1" xfId="0" applyFont="1" applyFill="1" applyBorder="1" applyAlignment="1">
      <alignment horizontal="center" vertical="center" wrapText="1"/>
    </xf>
    <xf numFmtId="168" fontId="23" fillId="0" borderId="52" xfId="0" applyNumberFormat="1" applyFont="1" applyBorder="1"/>
    <xf numFmtId="168" fontId="23" fillId="0" borderId="5" xfId="0" applyNumberFormat="1" applyFont="1" applyBorder="1"/>
    <xf numFmtId="0" fontId="23" fillId="0" borderId="5" xfId="0" applyFont="1" applyBorder="1"/>
    <xf numFmtId="0" fontId="28" fillId="0" borderId="55" xfId="0" applyFont="1" applyBorder="1" applyAlignment="1">
      <alignment wrapText="1"/>
    </xf>
    <xf numFmtId="0" fontId="28" fillId="0" borderId="4" xfId="0" applyFont="1" applyBorder="1" applyAlignment="1">
      <alignment wrapText="1"/>
    </xf>
    <xf numFmtId="0" fontId="28" fillId="0" borderId="58" xfId="0" applyFont="1" applyBorder="1" applyAlignment="1">
      <alignment wrapText="1"/>
    </xf>
    <xf numFmtId="14" fontId="28" fillId="0" borderId="4" xfId="0" applyNumberFormat="1" applyFont="1" applyBorder="1" applyAlignment="1">
      <alignment wrapText="1"/>
    </xf>
    <xf numFmtId="14" fontId="28" fillId="0" borderId="58" xfId="0" applyNumberFormat="1" applyFont="1" applyBorder="1" applyAlignment="1">
      <alignment wrapText="1"/>
    </xf>
    <xf numFmtId="0" fontId="28" fillId="0" borderId="58" xfId="0" applyFont="1" applyBorder="1"/>
    <xf numFmtId="0" fontId="28" fillId="0" borderId="4" xfId="0" applyFont="1" applyBorder="1"/>
    <xf numFmtId="9" fontId="28" fillId="0" borderId="4" xfId="0" applyNumberFormat="1" applyFont="1" applyBorder="1"/>
    <xf numFmtId="0" fontId="28" fillId="0" borderId="8" xfId="0" applyFont="1" applyBorder="1"/>
    <xf numFmtId="0" fontId="28" fillId="0" borderId="0" xfId="0" applyFont="1"/>
    <xf numFmtId="0" fontId="29" fillId="0" borderId="0" xfId="0" applyFont="1"/>
    <xf numFmtId="0" fontId="34" fillId="0" borderId="4" xfId="0" applyFont="1" applyBorder="1" applyAlignment="1">
      <alignment wrapText="1"/>
    </xf>
    <xf numFmtId="167" fontId="28" fillId="10" borderId="30" xfId="0" applyNumberFormat="1" applyFont="1" applyFill="1" applyBorder="1" applyAlignment="1">
      <alignment horizontal="right" vertical="center" wrapText="1"/>
    </xf>
    <xf numFmtId="0" fontId="28" fillId="0" borderId="0" xfId="0" applyFont="1" applyAlignment="1">
      <alignment horizontal="left" vertical="center" wrapText="1"/>
    </xf>
    <xf numFmtId="168" fontId="39" fillId="0" borderId="1" xfId="0" applyNumberFormat="1" applyFont="1" applyBorder="1" applyAlignment="1">
      <alignment horizontal="center" vertical="center" wrapText="1"/>
    </xf>
    <xf numFmtId="0" fontId="28" fillId="0" borderId="30" xfId="0" applyFont="1" applyBorder="1" applyAlignment="1">
      <alignment horizontal="center" vertical="center"/>
    </xf>
    <xf numFmtId="10" fontId="0" fillId="0" borderId="0" xfId="0" applyNumberFormat="1"/>
    <xf numFmtId="0" fontId="2" fillId="7" borderId="36" xfId="0" applyFont="1" applyFill="1" applyBorder="1" applyAlignment="1">
      <alignment horizontal="center" vertical="center" wrapText="1"/>
    </xf>
    <xf numFmtId="0" fontId="2" fillId="7" borderId="37" xfId="0" applyFont="1" applyFill="1" applyBorder="1" applyAlignment="1">
      <alignment horizontal="center" vertical="center" wrapText="1"/>
    </xf>
    <xf numFmtId="0" fontId="2" fillId="7" borderId="35" xfId="0" applyFont="1" applyFill="1" applyBorder="1" applyAlignment="1">
      <alignment horizontal="center" vertical="center" wrapText="1"/>
    </xf>
    <xf numFmtId="0" fontId="40" fillId="0" borderId="9" xfId="0" applyFont="1" applyBorder="1" applyAlignment="1">
      <alignment horizontal="left" vertical="center" wrapText="1"/>
    </xf>
    <xf numFmtId="0" fontId="40" fillId="0" borderId="0" xfId="0" applyFont="1" applyAlignment="1">
      <alignment horizontal="left" vertical="center" wrapText="1"/>
    </xf>
    <xf numFmtId="0" fontId="28" fillId="0" borderId="0" xfId="0" applyFont="1" applyAlignment="1">
      <alignment horizontal="center" vertical="center" wrapText="1"/>
    </xf>
    <xf numFmtId="0" fontId="41" fillId="0" borderId="0" xfId="0" applyFont="1" applyAlignment="1">
      <alignment horizontal="left" vertical="center"/>
    </xf>
    <xf numFmtId="0" fontId="41" fillId="0" borderId="0" xfId="0" applyFont="1" applyAlignment="1">
      <alignment horizontal="left" vertical="center" wrapText="1"/>
    </xf>
    <xf numFmtId="0" fontId="28" fillId="0" borderId="0" xfId="0" applyFont="1" applyAlignment="1">
      <alignment horizontal="left" vertical="center"/>
    </xf>
    <xf numFmtId="0" fontId="28" fillId="0" borderId="40" xfId="0" applyFont="1" applyBorder="1" applyAlignment="1">
      <alignment horizontal="left" vertical="center"/>
    </xf>
    <xf numFmtId="9" fontId="28" fillId="0" borderId="30" xfId="0" applyNumberFormat="1" applyFont="1" applyBorder="1" applyAlignment="1">
      <alignment horizontal="center" vertical="center"/>
    </xf>
    <xf numFmtId="167" fontId="28" fillId="0" borderId="30" xfId="0" applyNumberFormat="1" applyFont="1" applyBorder="1" applyAlignment="1">
      <alignment horizontal="left" vertical="center"/>
    </xf>
    <xf numFmtId="14" fontId="28" fillId="0" borderId="30" xfId="0" applyNumberFormat="1" applyFont="1" applyBorder="1" applyAlignment="1">
      <alignment horizontal="left" vertical="center"/>
    </xf>
    <xf numFmtId="0" fontId="5" fillId="0" borderId="61" xfId="0" applyFont="1" applyBorder="1" applyAlignment="1">
      <alignment horizontal="center" vertical="center"/>
    </xf>
    <xf numFmtId="14" fontId="5" fillId="0" borderId="62" xfId="0" applyNumberFormat="1" applyFont="1" applyBorder="1" applyAlignment="1">
      <alignment horizontal="center" vertical="center"/>
    </xf>
    <xf numFmtId="0" fontId="42" fillId="0" borderId="0" xfId="0" applyFont="1" applyAlignment="1">
      <alignment vertical="center"/>
    </xf>
    <xf numFmtId="0" fontId="0" fillId="0" borderId="0" xfId="0" pivotButton="1"/>
    <xf numFmtId="0" fontId="41" fillId="0" borderId="0" xfId="0" applyFont="1" applyAlignment="1">
      <alignment horizontal="center" vertical="center" wrapText="1"/>
    </xf>
    <xf numFmtId="0" fontId="5" fillId="0" borderId="30" xfId="0" applyFont="1" applyBorder="1" applyAlignment="1">
      <alignment horizontal="center" vertical="center"/>
    </xf>
    <xf numFmtId="0" fontId="43" fillId="0" borderId="0" xfId="0" applyFont="1" applyAlignment="1">
      <alignment horizontal="center"/>
    </xf>
    <xf numFmtId="0" fontId="40" fillId="4" borderId="30" xfId="0" applyFont="1" applyFill="1" applyBorder="1" applyAlignment="1">
      <alignment horizontal="center" vertical="center" wrapText="1"/>
    </xf>
    <xf numFmtId="0" fontId="6" fillId="4" borderId="30" xfId="0" applyFont="1" applyFill="1" applyBorder="1" applyAlignment="1">
      <alignment horizontal="center" vertical="center" wrapText="1"/>
    </xf>
    <xf numFmtId="0" fontId="40" fillId="4" borderId="34" xfId="0" applyFont="1" applyFill="1" applyBorder="1" applyAlignment="1">
      <alignment horizontal="center" vertical="center" wrapText="1"/>
    </xf>
    <xf numFmtId="0" fontId="40" fillId="4" borderId="38" xfId="0" applyFont="1" applyFill="1" applyBorder="1" applyAlignment="1">
      <alignment horizontal="center" vertical="center" wrapText="1"/>
    </xf>
    <xf numFmtId="0" fontId="40" fillId="4" borderId="32" xfId="0" applyFont="1" applyFill="1" applyBorder="1" applyAlignment="1">
      <alignment horizontal="center" vertical="center" wrapText="1"/>
    </xf>
    <xf numFmtId="0" fontId="40" fillId="4" borderId="32" xfId="0" applyFont="1" applyFill="1" applyBorder="1" applyAlignment="1">
      <alignment horizontal="center" vertical="center"/>
    </xf>
    <xf numFmtId="0" fontId="40" fillId="4" borderId="33" xfId="0" applyFont="1" applyFill="1" applyBorder="1" applyAlignment="1">
      <alignment horizontal="center" vertical="center" wrapText="1"/>
    </xf>
    <xf numFmtId="0" fontId="44" fillId="0" borderId="0" xfId="0" applyFont="1" applyAlignment="1">
      <alignment horizontal="center"/>
    </xf>
    <xf numFmtId="0" fontId="45" fillId="0" borderId="0" xfId="0" applyFont="1"/>
    <xf numFmtId="167" fontId="28" fillId="0" borderId="59" xfId="0" applyNumberFormat="1" applyFont="1" applyBorder="1" applyAlignment="1">
      <alignment horizontal="left" vertical="center"/>
    </xf>
    <xf numFmtId="0" fontId="41" fillId="0" borderId="0" xfId="0" applyFont="1" applyAlignment="1">
      <alignment horizontal="center" vertical="center"/>
    </xf>
    <xf numFmtId="0" fontId="5" fillId="0" borderId="1" xfId="0" applyFont="1" applyBorder="1" applyAlignment="1">
      <alignment horizontal="center" vertical="center"/>
    </xf>
    <xf numFmtId="0" fontId="44" fillId="0" borderId="0" xfId="0" applyFont="1"/>
    <xf numFmtId="0" fontId="20" fillId="0" borderId="1" xfId="0" applyFont="1" applyBorder="1" applyAlignment="1">
      <alignment horizontal="left" vertical="center" wrapText="1"/>
    </xf>
    <xf numFmtId="0" fontId="12" fillId="0" borderId="1" xfId="0" applyFont="1" applyBorder="1" applyAlignment="1">
      <alignment horizontal="left" vertical="center" wrapText="1"/>
    </xf>
    <xf numFmtId="0" fontId="43" fillId="0" borderId="1" xfId="0" applyFont="1" applyBorder="1" applyAlignment="1">
      <alignment vertical="center"/>
    </xf>
    <xf numFmtId="0" fontId="43" fillId="0" borderId="1" xfId="0" applyFont="1" applyBorder="1" applyAlignment="1">
      <alignment vertical="center" wrapText="1"/>
    </xf>
    <xf numFmtId="168" fontId="28" fillId="0" borderId="1" xfId="0" applyNumberFormat="1" applyFont="1" applyBorder="1" applyAlignment="1">
      <alignment horizontal="left" vertical="center"/>
    </xf>
    <xf numFmtId="1" fontId="28" fillId="0" borderId="30" xfId="0" applyNumberFormat="1" applyFont="1" applyBorder="1" applyAlignment="1">
      <alignment horizontal="center" vertical="center"/>
    </xf>
    <xf numFmtId="9" fontId="5" fillId="0" borderId="30" xfId="0" applyNumberFormat="1" applyFont="1" applyBorder="1" applyAlignment="1">
      <alignment horizontal="center" vertical="center"/>
    </xf>
    <xf numFmtId="9" fontId="28" fillId="0" borderId="30" xfId="4" applyFont="1" applyBorder="1" applyAlignment="1">
      <alignment horizontal="center" vertical="center"/>
    </xf>
    <xf numFmtId="167" fontId="22" fillId="0" borderId="30" xfId="0" applyNumberFormat="1" applyFont="1" applyBorder="1" applyAlignment="1">
      <alignment horizontal="left" vertical="center"/>
    </xf>
    <xf numFmtId="0" fontId="28" fillId="0" borderId="0" xfId="0" applyFont="1" applyAlignment="1">
      <alignment horizontal="center" vertical="center"/>
    </xf>
    <xf numFmtId="0" fontId="19" fillId="14" borderId="7" xfId="0" applyFont="1" applyFill="1" applyBorder="1" applyAlignment="1">
      <alignment horizontal="centerContinuous" vertical="center" wrapText="1"/>
    </xf>
    <xf numFmtId="0" fontId="19" fillId="14" borderId="2" xfId="0" applyFont="1" applyFill="1" applyBorder="1" applyAlignment="1">
      <alignment horizontal="centerContinuous" vertical="center" wrapText="1"/>
    </xf>
    <xf numFmtId="0" fontId="19" fillId="5" borderId="3" xfId="0" applyFont="1" applyFill="1" applyBorder="1" applyAlignment="1">
      <alignment horizontal="centerContinuous" vertical="center"/>
    </xf>
    <xf numFmtId="0" fontId="19" fillId="5" borderId="8" xfId="0" applyFont="1" applyFill="1" applyBorder="1" applyAlignment="1">
      <alignment horizontal="centerContinuous" vertical="center"/>
    </xf>
    <xf numFmtId="0" fontId="19" fillId="5" borderId="9" xfId="0" applyFont="1" applyFill="1" applyBorder="1" applyAlignment="1">
      <alignment horizontal="centerContinuous" vertical="center"/>
    </xf>
    <xf numFmtId="0" fontId="19" fillId="5" borderId="6" xfId="0" applyFont="1" applyFill="1" applyBorder="1" applyAlignment="1">
      <alignment horizontal="centerContinuous" vertical="center"/>
    </xf>
    <xf numFmtId="170" fontId="1" fillId="0" borderId="0" xfId="0" applyNumberFormat="1" applyFont="1"/>
    <xf numFmtId="0" fontId="1" fillId="12" borderId="1" xfId="0" applyFont="1" applyFill="1" applyBorder="1" applyAlignment="1">
      <alignment vertical="center"/>
    </xf>
    <xf numFmtId="16" fontId="1" fillId="12" borderId="1" xfId="0" applyNumberFormat="1" applyFont="1" applyFill="1" applyBorder="1" applyAlignment="1">
      <alignment vertical="center"/>
    </xf>
    <xf numFmtId="1" fontId="1" fillId="12" borderId="1" xfId="0" applyNumberFormat="1" applyFont="1" applyFill="1" applyBorder="1" applyAlignment="1">
      <alignment vertical="center"/>
    </xf>
    <xf numFmtId="170" fontId="1" fillId="12" borderId="1" xfId="0" applyNumberFormat="1" applyFont="1" applyFill="1" applyBorder="1" applyAlignment="1">
      <alignment vertical="center"/>
    </xf>
    <xf numFmtId="0" fontId="1" fillId="12" borderId="1" xfId="0" applyFont="1" applyFill="1" applyBorder="1" applyAlignment="1">
      <alignment vertical="center" wrapText="1"/>
    </xf>
    <xf numFmtId="16" fontId="1" fillId="0" borderId="0" xfId="0" applyNumberFormat="1" applyFont="1"/>
    <xf numFmtId="1" fontId="1" fillId="0" borderId="0" xfId="0" applyNumberFormat="1" applyFont="1"/>
    <xf numFmtId="170" fontId="1" fillId="0" borderId="0" xfId="0" applyNumberFormat="1" applyFont="1" applyAlignment="1">
      <alignment vertical="center"/>
    </xf>
    <xf numFmtId="0" fontId="1" fillId="0" borderId="1" xfId="0" applyFont="1" applyBorder="1" applyAlignment="1">
      <alignment horizontal="center"/>
    </xf>
    <xf numFmtId="0" fontId="1" fillId="0" borderId="41" xfId="0" applyFont="1" applyBorder="1" applyAlignment="1">
      <alignment horizontal="center"/>
    </xf>
    <xf numFmtId="14" fontId="5" fillId="0" borderId="41" xfId="0" applyNumberFormat="1" applyFont="1" applyBorder="1" applyAlignment="1">
      <alignment horizontal="center" vertical="center"/>
    </xf>
    <xf numFmtId="14" fontId="5" fillId="0" borderId="1" xfId="0" applyNumberFormat="1" applyFont="1" applyBorder="1" applyAlignment="1">
      <alignment horizontal="center" vertical="center"/>
    </xf>
    <xf numFmtId="0" fontId="6" fillId="2" borderId="2" xfId="0" applyFont="1" applyFill="1" applyBorder="1" applyAlignment="1">
      <alignment horizontal="left" vertical="center" wrapText="1"/>
    </xf>
    <xf numFmtId="167" fontId="5" fillId="0" borderId="59" xfId="0" applyNumberFormat="1" applyFont="1" applyBorder="1" applyAlignment="1">
      <alignment horizontal="left" vertical="center"/>
    </xf>
    <xf numFmtId="0" fontId="40" fillId="0" borderId="63" xfId="0" applyFont="1" applyBorder="1" applyAlignment="1">
      <alignment horizontal="center" vertical="center" wrapText="1"/>
    </xf>
    <xf numFmtId="0" fontId="40" fillId="4" borderId="40" xfId="0" applyFont="1" applyFill="1" applyBorder="1" applyAlignment="1">
      <alignment horizontal="center" vertical="center" wrapText="1"/>
    </xf>
    <xf numFmtId="0" fontId="40" fillId="4" borderId="65" xfId="0" applyFont="1" applyFill="1" applyBorder="1" applyAlignment="1">
      <alignment horizontal="center" vertical="center" wrapText="1"/>
    </xf>
    <xf numFmtId="0" fontId="6" fillId="15" borderId="10" xfId="0" applyFont="1" applyFill="1" applyBorder="1" applyAlignment="1">
      <alignment horizontal="center" vertical="center" wrapText="1"/>
    </xf>
    <xf numFmtId="0" fontId="6" fillId="4" borderId="40" xfId="0" applyFont="1" applyFill="1" applyBorder="1" applyAlignment="1">
      <alignment horizontal="center" vertical="center" wrapText="1"/>
    </xf>
    <xf numFmtId="0" fontId="6" fillId="16" borderId="40" xfId="0" applyFont="1" applyFill="1" applyBorder="1" applyAlignment="1">
      <alignment horizontal="center" vertical="center" wrapText="1"/>
    </xf>
    <xf numFmtId="167" fontId="28" fillId="8" borderId="30" xfId="0" applyNumberFormat="1" applyFont="1" applyFill="1" applyBorder="1" applyAlignment="1">
      <alignment horizontal="right"/>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5" xfId="0" applyFont="1" applyBorder="1" applyAlignment="1">
      <alignment horizontal="left" vertical="center"/>
    </xf>
    <xf numFmtId="0" fontId="2" fillId="0" borderId="25" xfId="0" applyFont="1" applyBorder="1" applyAlignment="1">
      <alignment horizontal="right" vertical="center"/>
    </xf>
    <xf numFmtId="0" fontId="2" fillId="0" borderId="26" xfId="0" applyFont="1" applyBorder="1" applyAlignment="1">
      <alignment horizontal="right" vertical="center"/>
    </xf>
    <xf numFmtId="0" fontId="28" fillId="8" borderId="30" xfId="0" applyFont="1" applyFill="1" applyBorder="1"/>
    <xf numFmtId="0" fontId="28" fillId="8" borderId="30" xfId="0" applyFont="1" applyFill="1" applyBorder="1" applyAlignment="1">
      <alignment horizontal="left"/>
    </xf>
    <xf numFmtId="9" fontId="28" fillId="8" borderId="30" xfId="0" applyNumberFormat="1" applyFont="1" applyFill="1" applyBorder="1"/>
    <xf numFmtId="14" fontId="28" fillId="8" borderId="30" xfId="0" applyNumberFormat="1" applyFont="1" applyFill="1" applyBorder="1" applyAlignment="1">
      <alignment horizontal="right" vertical="center"/>
    </xf>
    <xf numFmtId="0" fontId="28" fillId="8" borderId="30" xfId="0" applyFont="1" applyFill="1" applyBorder="1" applyAlignment="1">
      <alignment horizontal="right" vertical="center"/>
    </xf>
    <xf numFmtId="0" fontId="13" fillId="0" borderId="23" xfId="0" applyFont="1" applyBorder="1" applyAlignment="1">
      <alignment horizontal="center" vertical="center"/>
    </xf>
    <xf numFmtId="0" fontId="13" fillId="0" borderId="14" xfId="0" applyFont="1" applyBorder="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25" xfId="0" applyFont="1" applyBorder="1" applyAlignment="1">
      <alignment horizontal="left" vertical="center" wrapText="1"/>
    </xf>
    <xf numFmtId="0" fontId="2" fillId="0" borderId="25" xfId="0" applyFont="1" applyBorder="1" applyAlignment="1">
      <alignment horizontal="right" vertical="center" wrapText="1"/>
    </xf>
    <xf numFmtId="0" fontId="2" fillId="0" borderId="26" xfId="0" applyFont="1" applyBorder="1" applyAlignment="1">
      <alignment horizontal="right" vertical="center" wrapText="1"/>
    </xf>
    <xf numFmtId="0" fontId="13" fillId="0" borderId="23" xfId="0" applyFont="1" applyBorder="1" applyAlignment="1">
      <alignment horizontal="center" vertical="center" wrapText="1"/>
    </xf>
    <xf numFmtId="0" fontId="13" fillId="0" borderId="14" xfId="0" applyFont="1" applyBorder="1" applyAlignment="1">
      <alignment horizontal="center" vertical="center" wrapText="1"/>
    </xf>
    <xf numFmtId="0" fontId="5" fillId="0" borderId="1" xfId="0" applyFont="1" applyBorder="1" applyAlignment="1">
      <alignment horizontal="left" vertical="center" wrapText="1"/>
    </xf>
    <xf numFmtId="0" fontId="28" fillId="0" borderId="1" xfId="0" applyFont="1" applyBorder="1" applyAlignment="1">
      <alignment horizontal="left" vertical="center" wrapText="1"/>
    </xf>
    <xf numFmtId="0" fontId="28" fillId="0" borderId="64" xfId="0" applyFont="1" applyBorder="1" applyAlignment="1">
      <alignment horizontal="left" vertical="center" wrapText="1"/>
    </xf>
    <xf numFmtId="0" fontId="28" fillId="0" borderId="1" xfId="0" applyFont="1" applyBorder="1" applyAlignment="1">
      <alignment horizontal="center" vertical="center" wrapText="1"/>
    </xf>
    <xf numFmtId="0" fontId="28" fillId="0" borderId="6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64" xfId="0" applyFont="1" applyBorder="1" applyAlignment="1">
      <alignment horizontal="center" vertical="center" wrapText="1"/>
    </xf>
    <xf numFmtId="0" fontId="40" fillId="0" borderId="42" xfId="0" applyFont="1" applyBorder="1" applyAlignment="1">
      <alignment horizontal="center" vertical="center" wrapText="1"/>
    </xf>
    <xf numFmtId="0" fontId="40" fillId="0" borderId="43" xfId="0" applyFont="1" applyBorder="1" applyAlignment="1">
      <alignment horizontal="center" vertical="center" wrapText="1"/>
    </xf>
    <xf numFmtId="0" fontId="40" fillId="0" borderId="44" xfId="0" applyFont="1" applyBorder="1" applyAlignment="1">
      <alignment horizontal="center" vertical="center" wrapText="1"/>
    </xf>
    <xf numFmtId="0" fontId="40" fillId="0" borderId="42" xfId="0" applyFont="1" applyBorder="1" applyAlignment="1">
      <alignment horizontal="center" vertical="center"/>
    </xf>
    <xf numFmtId="0" fontId="40" fillId="0" borderId="43" xfId="0" applyFont="1" applyBorder="1" applyAlignment="1">
      <alignment horizontal="center" vertical="center"/>
    </xf>
    <xf numFmtId="0" fontId="40" fillId="0" borderId="27" xfId="0" applyFont="1" applyBorder="1" applyAlignment="1">
      <alignment horizontal="center" vertical="center" wrapText="1"/>
    </xf>
    <xf numFmtId="0" fontId="40" fillId="0" borderId="0" xfId="0" applyFont="1" applyAlignment="1">
      <alignment horizontal="center" vertical="center" wrapText="1"/>
    </xf>
    <xf numFmtId="0" fontId="40" fillId="0" borderId="28" xfId="0" applyFont="1" applyBorder="1" applyAlignment="1">
      <alignment horizontal="center" vertical="center" wrapText="1"/>
    </xf>
    <xf numFmtId="0" fontId="6" fillId="0" borderId="42" xfId="0" applyFont="1" applyBorder="1" applyAlignment="1">
      <alignment horizontal="center" vertical="center" wrapText="1"/>
    </xf>
    <xf numFmtId="0" fontId="6" fillId="0" borderId="66" xfId="0" applyFont="1" applyBorder="1" applyAlignment="1">
      <alignment horizontal="center" vertical="center" wrapText="1"/>
    </xf>
    <xf numFmtId="0" fontId="40" fillId="0" borderId="67" xfId="0" applyFont="1" applyBorder="1" applyAlignment="1">
      <alignment horizontal="center" vertical="center" wrapText="1"/>
    </xf>
    <xf numFmtId="0" fontId="40" fillId="0" borderId="68" xfId="0" applyFont="1" applyBorder="1" applyAlignment="1">
      <alignment horizontal="center" vertical="center" wrapText="1"/>
    </xf>
    <xf numFmtId="0" fontId="15" fillId="0" borderId="25" xfId="0" applyFont="1" applyBorder="1" applyAlignment="1">
      <alignment horizontal="center"/>
    </xf>
    <xf numFmtId="0" fontId="15" fillId="0" borderId="0" xfId="0" applyFont="1" applyAlignment="1">
      <alignment horizontal="center"/>
    </xf>
    <xf numFmtId="0" fontId="36" fillId="0" borderId="24" xfId="0" applyFont="1" applyBorder="1" applyAlignment="1">
      <alignment horizontal="center" vertical="center"/>
    </xf>
    <xf numFmtId="0" fontId="36" fillId="0" borderId="25" xfId="0" applyFont="1" applyBorder="1" applyAlignment="1">
      <alignment horizontal="center" vertical="center"/>
    </xf>
    <xf numFmtId="0" fontId="36" fillId="0" borderId="26" xfId="0" applyFont="1" applyBorder="1" applyAlignment="1">
      <alignment horizontal="center" vertical="center"/>
    </xf>
    <xf numFmtId="0" fontId="36" fillId="0" borderId="42" xfId="0" applyFont="1" applyBorder="1" applyAlignment="1">
      <alignment horizontal="center" vertical="center"/>
    </xf>
    <xf numFmtId="0" fontId="36" fillId="0" borderId="43" xfId="0" applyFont="1" applyBorder="1" applyAlignment="1">
      <alignment horizontal="center" vertical="center"/>
    </xf>
    <xf numFmtId="0" fontId="36" fillId="0" borderId="44" xfId="0" applyFont="1" applyBorder="1" applyAlignment="1">
      <alignment horizontal="center" vertical="center"/>
    </xf>
    <xf numFmtId="0" fontId="3" fillId="0" borderId="1" xfId="0" applyFont="1" applyBorder="1" applyAlignment="1">
      <alignment horizontal="center"/>
    </xf>
    <xf numFmtId="0" fontId="9" fillId="0" borderId="1" xfId="0" applyFont="1" applyBorder="1" applyAlignment="1">
      <alignment horizontal="center" vertical="center" wrapText="1"/>
    </xf>
    <xf numFmtId="0" fontId="9"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5" fillId="0" borderId="5" xfId="0" applyFont="1" applyBorder="1" applyAlignment="1">
      <alignment horizontal="left" vertical="center" wrapText="1"/>
    </xf>
    <xf numFmtId="0" fontId="5" fillId="0" borderId="9" xfId="0" applyFont="1" applyBorder="1" applyAlignment="1">
      <alignment horizontal="left" vertical="center" wrapText="1"/>
    </xf>
    <xf numFmtId="0" fontId="5" fillId="0" borderId="6" xfId="0" applyFont="1" applyBorder="1" applyAlignment="1">
      <alignment horizontal="left" vertical="center" wrapText="1"/>
    </xf>
    <xf numFmtId="0" fontId="5" fillId="0" borderId="60" xfId="0" applyFont="1" applyBorder="1" applyAlignment="1">
      <alignment horizontal="left" vertical="center" wrapText="1"/>
    </xf>
    <xf numFmtId="0" fontId="5" fillId="0" borderId="7" xfId="0" applyFont="1" applyBorder="1" applyAlignment="1">
      <alignment horizontal="left" vertical="center" wrapText="1"/>
    </xf>
    <xf numFmtId="0" fontId="5" fillId="0" borderId="2" xfId="0" applyFont="1" applyBorder="1" applyAlignment="1">
      <alignment horizontal="left" vertical="center" wrapText="1"/>
    </xf>
    <xf numFmtId="0" fontId="1" fillId="0" borderId="41" xfId="0" applyFont="1" applyBorder="1" applyAlignment="1">
      <alignment horizontal="left"/>
    </xf>
    <xf numFmtId="0" fontId="1" fillId="0" borderId="1" xfId="0" applyFont="1" applyBorder="1" applyAlignment="1">
      <alignment horizontal="left"/>
    </xf>
    <xf numFmtId="0" fontId="1" fillId="0" borderId="1" xfId="0" applyFont="1" applyBorder="1" applyAlignment="1">
      <alignment horizont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Border="1" applyAlignment="1">
      <alignment horizontal="left" vertical="center" wrapText="1"/>
    </xf>
  </cellXfs>
  <cellStyles count="5">
    <cellStyle name="Currency" xfId="1" xr:uid="{D1A899B5-8FE1-42CA-AF2E-0BD9CDCF53E8}"/>
    <cellStyle name="Millares" xfId="2" builtinId="3"/>
    <cellStyle name="Moneda" xfId="3" builtinId="4"/>
    <cellStyle name="Normal" xfId="0" builtinId="0"/>
    <cellStyle name="Porcentaje" xfId="4" builtinId="5"/>
  </cellStyles>
  <dxfs count="4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1"/>
        <name val="Verdana"/>
        <family val="2"/>
        <scheme val="none"/>
      </font>
      <fill>
        <patternFill patternType="solid">
          <fgColor indexed="64"/>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 formatCode="0"/>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 formatCode="0"/>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21" formatCode="d\-mmm"/>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fill>
        <patternFill patternType="solid">
          <fgColor indexed="64"/>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Verdana"/>
        <family val="2"/>
        <scheme val="none"/>
      </font>
      <numFmt numFmtId="170" formatCode="[$-F800]dddd\,\ mmmm\ dd\,\ yyyy"/>
      <fill>
        <patternFill patternType="solid">
          <fgColor indexed="64"/>
          <bgColor theme="0"/>
        </patternFill>
      </fill>
      <alignment vertical="center" textRotation="0" indent="0" justifyLastLine="0" shrinkToFit="0" readingOrder="0"/>
    </dxf>
    <dxf>
      <font>
        <b/>
        <i val="0"/>
        <strike val="0"/>
        <condense val="0"/>
        <extend val="0"/>
        <outline val="0"/>
        <shadow val="0"/>
        <u val="none"/>
        <vertAlign val="baseline"/>
        <sz val="11"/>
        <color theme="1"/>
        <name val="Verdana"/>
        <family val="2"/>
        <scheme val="none"/>
      </font>
      <numFmt numFmtId="170" formatCode="[$-F800]dddd\,\ mmmm\ dd\,\ yyyy"/>
      <alignment horizontal="center" vertical="center" textRotation="0" wrapText="0" indent="0" justifyLastLine="0" shrinkToFit="0" readingOrder="0"/>
    </dxf>
    <dxf>
      <fill>
        <patternFill patternType="none"/>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fill>
        <patternFill patternType="solid">
          <fgColor indexed="64"/>
          <bgColor rgb="FF99FF99"/>
        </patternFill>
      </fill>
    </dxf>
    <dxf>
      <alignment wrapText="1"/>
    </dxf>
    <dxf>
      <alignment horizontal="center"/>
    </dxf>
    <dxf>
      <fill>
        <patternFill patternType="solid">
          <fgColor indexed="64"/>
          <bgColor rgb="FF99FF99"/>
        </patternFill>
      </fill>
    </dxf>
    <dxf>
      <fill>
        <patternFill patternType="solid">
          <fgColor indexed="64"/>
          <bgColor rgb="FF99FF99"/>
        </patternFill>
      </fill>
    </dxf>
    <dxf>
      <alignment horizontal="center"/>
    </dxf>
    <dxf>
      <alignment vertical="center"/>
    </dxf>
    <dxf>
      <alignment vertical="center"/>
    </dxf>
    <dxf>
      <alignment wrapText="1"/>
    </dxf>
    <dxf>
      <alignment wrapText="1"/>
    </dxf>
    <dxf>
      <alignment wrapText="1"/>
    </dxf>
    <dxf>
      <alignment horizontal="center"/>
    </dxf>
  </dxfs>
  <tableStyles count="0" defaultTableStyle="TableStyleMedium2" defaultPivotStyle="PivotStyleLight16"/>
  <colors>
    <mruColors>
      <color rgb="FF0099FF"/>
      <color rgb="FF00C69B"/>
      <color rgb="FF0090FF"/>
      <color rgb="FF99FF99"/>
      <color rgb="FF96BE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pivotCacheDefinition" Target="pivotCache/pivotCacheDefinition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916781</xdr:colOff>
      <xdr:row>0</xdr:row>
      <xdr:rowOff>71438</xdr:rowOff>
    </xdr:from>
    <xdr:to>
      <xdr:col>0</xdr:col>
      <xdr:colOff>1600200</xdr:colOff>
      <xdr:row>1</xdr:row>
      <xdr:rowOff>104775</xdr:rowOff>
    </xdr:to>
    <xdr:pic>
      <xdr:nvPicPr>
        <xdr:cNvPr id="2" name="Imagen 1" title="logo">
          <a:extLst>
            <a:ext uri="{FF2B5EF4-FFF2-40B4-BE49-F238E27FC236}">
              <a16:creationId xmlns:a16="http://schemas.microsoft.com/office/drawing/2014/main" id="{72F5060D-4529-425B-9D88-3CEA7371FD4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916781</xdr:colOff>
      <xdr:row>0</xdr:row>
      <xdr:rowOff>71438</xdr:rowOff>
    </xdr:from>
    <xdr:to>
      <xdr:col>1</xdr:col>
      <xdr:colOff>1600200</xdr:colOff>
      <xdr:row>0</xdr:row>
      <xdr:rowOff>657225</xdr:rowOff>
    </xdr:to>
    <xdr:pic>
      <xdr:nvPicPr>
        <xdr:cNvPr id="2" name="Imagen 1" title="logo">
          <a:extLst>
            <a:ext uri="{FF2B5EF4-FFF2-40B4-BE49-F238E27FC236}">
              <a16:creationId xmlns:a16="http://schemas.microsoft.com/office/drawing/2014/main" id="{16E53B2A-8D39-4282-814B-C5F96010EF78}"/>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0</xdr:colOff>
      <xdr:row>0</xdr:row>
      <xdr:rowOff>71438</xdr:rowOff>
    </xdr:from>
    <xdr:to>
      <xdr:col>13</xdr:col>
      <xdr:colOff>683419</xdr:colOff>
      <xdr:row>3</xdr:row>
      <xdr:rowOff>114300</xdr:rowOff>
    </xdr:to>
    <xdr:pic>
      <xdr:nvPicPr>
        <xdr:cNvPr id="2" name="Imagen 1" title="logo">
          <a:extLst>
            <a:ext uri="{FF2B5EF4-FFF2-40B4-BE49-F238E27FC236}">
              <a16:creationId xmlns:a16="http://schemas.microsoft.com/office/drawing/2014/main" id="{87881A08-40B8-471C-9EB2-0837A791A84E}"/>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6781" y="71438"/>
          <a:ext cx="683419" cy="585787"/>
        </a:xfrm>
        <a:prstGeom prst="rect">
          <a:avLst/>
        </a:prstGeom>
        <a:noFill/>
        <a:ln>
          <a:noFill/>
        </a:ln>
      </xdr:spPr>
    </xdr:pic>
    <xdr:clientData/>
  </xdr:twoCellAnchor>
  <xdr:twoCellAnchor editAs="oneCell">
    <xdr:from>
      <xdr:col>0</xdr:col>
      <xdr:colOff>702469</xdr:colOff>
      <xdr:row>7</xdr:row>
      <xdr:rowOff>166687</xdr:rowOff>
    </xdr:from>
    <xdr:to>
      <xdr:col>0</xdr:col>
      <xdr:colOff>1535906</xdr:colOff>
      <xdr:row>10</xdr:row>
      <xdr:rowOff>238124</xdr:rowOff>
    </xdr:to>
    <xdr:pic>
      <xdr:nvPicPr>
        <xdr:cNvPr id="4" name="Imagen 3" title="logo">
          <a:extLst>
            <a:ext uri="{FF2B5EF4-FFF2-40B4-BE49-F238E27FC236}">
              <a16:creationId xmlns:a16="http://schemas.microsoft.com/office/drawing/2014/main" id="{5D5F21B0-B07B-4DB5-A295-395CB8847459}"/>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02469" y="1416843"/>
          <a:ext cx="833437" cy="83343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76201</xdr:colOff>
      <xdr:row>0</xdr:row>
      <xdr:rowOff>0</xdr:rowOff>
    </xdr:from>
    <xdr:to>
      <xdr:col>0</xdr:col>
      <xdr:colOff>723900</xdr:colOff>
      <xdr:row>2</xdr:row>
      <xdr:rowOff>180974</xdr:rowOff>
    </xdr:to>
    <xdr:pic>
      <xdr:nvPicPr>
        <xdr:cNvPr id="2" name="Imagen 1" title="logo">
          <a:extLst>
            <a:ext uri="{FF2B5EF4-FFF2-40B4-BE49-F238E27FC236}">
              <a16:creationId xmlns:a16="http://schemas.microsoft.com/office/drawing/2014/main" id="{A5FCF2DD-34BD-4C3D-BC0A-150B34E48B03}"/>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01" y="0"/>
          <a:ext cx="647699" cy="647699"/>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238124</xdr:colOff>
      <xdr:row>1</xdr:row>
      <xdr:rowOff>123825</xdr:rowOff>
    </xdr:from>
    <xdr:to>
      <xdr:col>2</xdr:col>
      <xdr:colOff>914399</xdr:colOff>
      <xdr:row>1</xdr:row>
      <xdr:rowOff>800100</xdr:rowOff>
    </xdr:to>
    <xdr:pic>
      <xdr:nvPicPr>
        <xdr:cNvPr id="3" name="Imagen 2" title="logo">
          <a:extLst>
            <a:ext uri="{FF2B5EF4-FFF2-40B4-BE49-F238E27FC236}">
              <a16:creationId xmlns:a16="http://schemas.microsoft.com/office/drawing/2014/main" id="{D58A5B05-E2DB-9105-F8A4-433C7CA023A5}"/>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57324" y="304800"/>
          <a:ext cx="676275" cy="67627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200025</xdr:colOff>
      <xdr:row>0</xdr:row>
      <xdr:rowOff>0</xdr:rowOff>
    </xdr:from>
    <xdr:to>
      <xdr:col>0</xdr:col>
      <xdr:colOff>981075</xdr:colOff>
      <xdr:row>3</xdr:row>
      <xdr:rowOff>0</xdr:rowOff>
    </xdr:to>
    <xdr:pic>
      <xdr:nvPicPr>
        <xdr:cNvPr id="2" name="Imagen 1" title="logo">
          <a:extLst>
            <a:ext uri="{FF2B5EF4-FFF2-40B4-BE49-F238E27FC236}">
              <a16:creationId xmlns:a16="http://schemas.microsoft.com/office/drawing/2014/main" id="{2A750D3E-3267-4E35-ABF6-936B7964F8DC}"/>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0"/>
          <a:ext cx="781050" cy="781050"/>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Fabio Andrés Bernal Quiroga" id="{22CC5257-D28C-4A52-AE81-09919F1085E8}" userId="S::fbernal@ideam.gov.co::088ff058-933b-4d8a-92ef-b27935632bf0" providerId="AD"/>
</personList>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Excel Services" refreshedDate="46052.791554629628" createdVersion="8" refreshedVersion="8" minRefreshableVersion="3" recordCount="82" xr:uid="{C6D635D5-BE79-4BA9-BE18-7688DC1BF0C5}">
  <cacheSource type="worksheet">
    <worksheetSource ref="A13:BA37" sheet="GP-F001 FORMULACIÓN"/>
  </cacheSource>
  <cacheFields count="37">
    <cacheField name="Transformación" numFmtId="0">
      <sharedItems/>
    </cacheField>
    <cacheField name="Pilar" numFmtId="0">
      <sharedItems/>
    </cacheField>
    <cacheField name="Catalizador" numFmtId="0">
      <sharedItems/>
    </cacheField>
    <cacheField name="Componente" numFmtId="0">
      <sharedItems/>
    </cacheField>
    <cacheField name="Programa Presupuestal" numFmtId="0">
      <sharedItems/>
    </cacheField>
    <cacheField name="Línea Plan Estratégico" numFmtId="0">
      <sharedItems/>
    </cacheField>
    <cacheField name="Objetivo Plan Estratégico" numFmtId="0">
      <sharedItems longText="1"/>
    </cacheField>
    <cacheField name="Dimensión Operativa del MIPG" numFmtId="0">
      <sharedItems/>
    </cacheField>
    <cacheField name="Políticas de gestión y desempeño institucional MIPG" numFmtId="0">
      <sharedItems/>
    </cacheField>
    <cacheField name="Plan relacionado" numFmtId="0">
      <sharedItems/>
    </cacheField>
    <cacheField name="Proceso SGI" numFmtId="0">
      <sharedItems/>
    </cacheField>
    <cacheField name="Dependencia" numFmtId="0">
      <sharedItems containsMixedTypes="1" containsNumber="1" containsInteger="1" minValue="0" maxValue="0" count="11">
        <s v="1. Dirección General"/>
        <s v="2. Secretaría General"/>
        <s v="3. Oficina de Informática"/>
        <s v="4. Oficina Asesora de Planeación"/>
        <s v="5. Subdirección de Hidrología"/>
        <s v="6. Subdirección de Meteorología"/>
        <s v="7. Subdirección de Estudios Ambientales"/>
        <s v="8. Subdirección de Ecosistemas e Información Ambiental"/>
        <s v="9. Oficina del Servicio de Pronósticos y Alertas"/>
        <s v="10. Oficina Asesora Jurídica"/>
        <n v="0" u="1"/>
      </sharedItems>
    </cacheField>
    <cacheField name="Código Dependencia" numFmtId="0">
      <sharedItems/>
    </cacheField>
    <cacheField name="Nombre del Responsable" numFmtId="0">
      <sharedItems/>
    </cacheField>
    <cacheField name="Nombre del Proyecto" numFmtId="0">
      <sharedItems/>
    </cacheField>
    <cacheField name="Describa el nombre de &quot;otros&quot;" numFmtId="0">
      <sharedItems/>
    </cacheField>
    <cacheField name="Objetivo Específico Proyecto" numFmtId="0">
      <sharedItems/>
    </cacheField>
    <cacheField name="Describa el objetivo de &quot;otros&quot;" numFmtId="0">
      <sharedItems/>
    </cacheField>
    <cacheField name="Código Producto" numFmtId="0">
      <sharedItems containsSemiMixedTypes="0" containsString="0" containsNumber="1" containsInteger="1" minValue="3204007" maxValue="3299069"/>
    </cacheField>
    <cacheField name="Producto " numFmtId="0">
      <sharedItems/>
    </cacheField>
    <cacheField name="Actividad Proyecto de Inversión" numFmtId="0">
      <sharedItems/>
    </cacheField>
    <cacheField name="Código Actividad" numFmtId="0">
      <sharedItems/>
    </cacheField>
    <cacheField name="Actividad Plan de Acción" numFmtId="0">
      <sharedItems longText="1"/>
    </cacheField>
    <cacheField name="Objetivo de la Actividad" numFmtId="0">
      <sharedItems longText="1"/>
    </cacheField>
    <cacheField name="Meta del Indicador" numFmtId="0">
      <sharedItems containsMixedTypes="1" containsNumber="1" minValue="0.85" maxValue="7000" longText="1"/>
    </cacheField>
    <cacheField name="Indicador" numFmtId="0">
      <sharedItems longText="1"/>
    </cacheField>
    <cacheField name="PROGRAMACIÓN ENTREGABLES" numFmtId="0">
      <sharedItems longText="1"/>
    </cacheField>
    <cacheField name="VOBO OK" numFmtId="0">
      <sharedItems/>
    </cacheField>
    <cacheField name="Unidad del Indicador" numFmtId="0">
      <sharedItems/>
    </cacheField>
    <cacheField name="Fecha inicio_x000a_dd/mm/aa" numFmtId="14">
      <sharedItems containsSemiMixedTypes="0" containsNonDate="0" containsDate="1" containsString="0" minDate="2024-02-01T00:00:00" maxDate="2026-07-02T00:00:00"/>
    </cacheField>
    <cacheField name="Fecha final_x000a_dd/mm/aa" numFmtId="0">
      <sharedItems containsDate="1" containsMixedTypes="1" minDate="2025-12-31T00:00:00" maxDate="2027-01-01T00:00:00"/>
    </cacheField>
    <cacheField name="Funcionamiento_x000a_ Nación" numFmtId="167">
      <sharedItems containsSemiMixedTypes="0" containsString="0" containsNumber="1" containsInteger="1" minValue="0" maxValue="0"/>
    </cacheField>
    <cacheField name="Funcionamiento_x000a_Propios" numFmtId="167">
      <sharedItems containsSemiMixedTypes="0" containsString="0" containsNumber="1" containsInteger="1" minValue="0" maxValue="0"/>
    </cacheField>
    <cacheField name="Inversión_x000a_Nación" numFmtId="0">
      <sharedItems containsSemiMixedTypes="0" containsString="0" containsNumber="1" minValue="0" maxValue="6851625158"/>
    </cacheField>
    <cacheField name="Inversión_x000a_Propios" numFmtId="167">
      <sharedItems containsSemiMixedTypes="0" containsString="0" containsNumber="1" containsInteger="1" minValue="0" maxValue="4099005000"/>
    </cacheField>
    <cacheField name="Otras fuentes de financiación " numFmtId="167">
      <sharedItems containsSemiMixedTypes="0" containsString="0" containsNumber="1" containsInteger="1" minValue="0" maxValue="3000000000"/>
    </cacheField>
    <cacheField name="Total" numFmtId="0">
      <sharedItems containsSemiMixedTypes="0" containsString="0" containsNumber="1" minValue="0" maxValue="6851625158"/>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Laura Sofía Velandia Acevedo" refreshedDate="46071.497845601851" createdVersion="8" refreshedVersion="8" minRefreshableVersion="3" recordCount="84" xr:uid="{E1408F76-96DA-4D2A-8606-F3ED0C260A87}">
  <cacheSource type="worksheet">
    <worksheetSource ref="A13:BA37" sheet="GP-F001 FORMULACIÓN"/>
  </cacheSource>
  <cacheFields count="37">
    <cacheField name="Transformación" numFmtId="0">
      <sharedItems/>
    </cacheField>
    <cacheField name="Pilar" numFmtId="0">
      <sharedItems/>
    </cacheField>
    <cacheField name="Catalizador" numFmtId="0">
      <sharedItems/>
    </cacheField>
    <cacheField name="Componente" numFmtId="0">
      <sharedItems/>
    </cacheField>
    <cacheField name="Programa Presupuestal" numFmtId="0">
      <sharedItems/>
    </cacheField>
    <cacheField name="Línea Plan Estratégico" numFmtId="0">
      <sharedItems/>
    </cacheField>
    <cacheField name="Objetivo Plan Estratégico" numFmtId="0">
      <sharedItems longText="1"/>
    </cacheField>
    <cacheField name="Dimensión Operativa del MIPG" numFmtId="0">
      <sharedItems/>
    </cacheField>
    <cacheField name="Políticas de gestión y desempeño institucional MIPG" numFmtId="0">
      <sharedItems/>
    </cacheField>
    <cacheField name="Plan relacionado" numFmtId="0">
      <sharedItems/>
    </cacheField>
    <cacheField name="Proceso SGI" numFmtId="0">
      <sharedItems/>
    </cacheField>
    <cacheField name="Dependencia" numFmtId="0">
      <sharedItems count="10">
        <s v="1. Dirección General"/>
        <s v="2. Secretaría General"/>
        <s v="3. Oficina de Informática"/>
        <s v="4. Oficina Asesora de Planeación"/>
        <s v="5. Subdirección de Hidrología"/>
        <s v="6. Subdirección de Meteorología"/>
        <s v="7. Subdirección de Estudios Ambientales"/>
        <s v="8. Subdirección de Ecosistemas e Información Ambiental"/>
        <s v="9. Oficina del Servicio de Pronósticos y Alertas"/>
        <s v="10. Oficina Asesora Jurídica"/>
      </sharedItems>
    </cacheField>
    <cacheField name="Código Dependencia" numFmtId="0">
      <sharedItems/>
    </cacheField>
    <cacheField name="Nombre del Responsable" numFmtId="0">
      <sharedItems/>
    </cacheField>
    <cacheField name="Nombre del Proyecto" numFmtId="0">
      <sharedItems/>
    </cacheField>
    <cacheField name="Describa el nombre de &quot;otros&quot;" numFmtId="0">
      <sharedItems/>
    </cacheField>
    <cacheField name="Objetivo Específico Proyecto" numFmtId="0">
      <sharedItems/>
    </cacheField>
    <cacheField name="Describa el objetivo de &quot;otros&quot;" numFmtId="0">
      <sharedItems/>
    </cacheField>
    <cacheField name="Código Producto" numFmtId="0">
      <sharedItems containsSemiMixedTypes="0" containsString="0" containsNumber="1" containsInteger="1" minValue="3204007" maxValue="3299069"/>
    </cacheField>
    <cacheField name="Producto " numFmtId="0">
      <sharedItems/>
    </cacheField>
    <cacheField name="Actividad Proyecto de Inversión" numFmtId="0">
      <sharedItems/>
    </cacheField>
    <cacheField name="Código Actividad" numFmtId="0">
      <sharedItems/>
    </cacheField>
    <cacheField name="Actividad Plan de Acción" numFmtId="0">
      <sharedItems longText="1"/>
    </cacheField>
    <cacheField name="Objetivo de la Actividad" numFmtId="0">
      <sharedItems longText="1"/>
    </cacheField>
    <cacheField name="Meta del Indicador" numFmtId="0">
      <sharedItems containsMixedTypes="1" containsNumber="1" minValue="0.85" maxValue="7000" longText="1"/>
    </cacheField>
    <cacheField name="Indicador" numFmtId="0">
      <sharedItems longText="1"/>
    </cacheField>
    <cacheField name="PROGRAMACIÓN ENTREGABLES" numFmtId="0">
      <sharedItems longText="1"/>
    </cacheField>
    <cacheField name="VOBO OK" numFmtId="0">
      <sharedItems/>
    </cacheField>
    <cacheField name="Unidad del Indicador" numFmtId="0">
      <sharedItems/>
    </cacheField>
    <cacheField name="Fecha inicio_x000a_dd/mm/aa" numFmtId="14">
      <sharedItems containsSemiMixedTypes="0" containsNonDate="0" containsDate="1" containsString="0" minDate="2024-02-01T00:00:00" maxDate="2026-07-02T00:00:00"/>
    </cacheField>
    <cacheField name="Fecha final_x000a_dd/mm/aa" numFmtId="0">
      <sharedItems containsDate="1" containsMixedTypes="1" minDate="2025-12-31T00:00:00" maxDate="2027-01-01T00:00:00"/>
    </cacheField>
    <cacheField name="Funcionamiento_x000a_ Nación" numFmtId="167">
      <sharedItems containsSemiMixedTypes="0" containsString="0" containsNumber="1" containsInteger="1" minValue="0" maxValue="0"/>
    </cacheField>
    <cacheField name="Funcionamiento_x000a_Propios" numFmtId="167">
      <sharedItems containsSemiMixedTypes="0" containsString="0" containsNumber="1" containsInteger="1" minValue="0" maxValue="0"/>
    </cacheField>
    <cacheField name="Inversión_x000a_Nación" numFmtId="0">
      <sharedItems containsSemiMixedTypes="0" containsString="0" containsNumber="1" minValue="0" maxValue="6851625158"/>
    </cacheField>
    <cacheField name="Inversión_x000a_Propios" numFmtId="167">
      <sharedItems containsSemiMixedTypes="0" containsString="0" containsNumber="1" containsInteger="1" minValue="0" maxValue="4099005000"/>
    </cacheField>
    <cacheField name="Otras fuentes de financiación " numFmtId="167">
      <sharedItems containsSemiMixedTypes="0" containsString="0" containsNumber="1" containsInteger="1" minValue="0" maxValue="3000000000"/>
    </cacheField>
    <cacheField name="Total" numFmtId="0">
      <sharedItems containsSemiMixedTypes="0" containsString="0" containsNumber="1" minValue="0" maxValue="6851625158"/>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2">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No esta por proceso "/>
    <x v="0"/>
    <s v="1-DG"/>
    <s v="Ghisliane Echeverry Prieto"/>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DG26-1"/>
    <s v="Implementar acciones de apoyo integral a la Dirección General, que permitan coordinar, vigilar, controlar y evaluar el cumplimiento de los objetivos y programas institucionales."/>
    <s v="Fortalecer la capacidad operativa y estratégica de la Dirección General del IDEAM en su misión de coordinar, ejecutar y supervisar acciones claves para el cumplimiento de los objetivos institucionales."/>
    <n v="4"/>
    <s v="Informes de gestión elaborados"/>
    <s v="4 Informes trimestrales"/>
    <s v="OK"/>
    <s v="Número"/>
    <d v="2026-01-15T00:00:00"/>
    <d v="2026-12-31T00:00:00"/>
    <n v="0"/>
    <n v="0"/>
    <n v="1063802783"/>
    <n v="0"/>
    <n v="0"/>
    <n v="106380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1"/>
    <s v="3299011-Sedes adecuadas"/>
    <s v="3299011-02 Seguimiento"/>
    <s v="SG26-01"/>
    <s v="Adecuar la infraestructura de las sedes del IDEAM."/>
    <s v="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
    <n v="6"/>
    <s v="N° total de sedes adecuadas"/>
    <s v="7 actas de recibo a satisfacción y/o informes finales de adecuaciones (Noviembre)"/>
    <s v="OK"/>
    <s v="Porcentaje"/>
    <d v="2026-03-01T00:00:00"/>
    <d v="2026-12-31T00:00:00"/>
    <n v="0"/>
    <n v="0"/>
    <n v="827672500"/>
    <n v="0"/>
    <n v="0"/>
    <n v="82767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68"/>
    <s v="3299068-Sedes dotadas"/>
    <s v="3299068-02 Adquisición de elementos e insumos requeridos para apoyar la prestación del servicio de las sedes y áreas operativas."/>
    <s v="SG26-02"/>
    <s v="Dotar las sedes del IDEAM"/>
    <s v="Dotar las sedes del instituto, de acuerdo a los recursos asignados, por medio de la adquisición de elementos e insumos requeridos para apoyar la prestación del servicio de las sedes y áreas operativas."/>
    <n v="7"/>
    <s v="Número de procesos de dotación entregados dentro del plazo establecido"/>
    <s v="9 actas de recibo a satisfacción y/o informes finales de dotaciones (Noviembre)"/>
    <s v="OK"/>
    <s v="Porcentaje"/>
    <d v="2026-04-01T00:00:00"/>
    <d v="2026-12-31T00:00:00"/>
    <n v="0"/>
    <n v="0"/>
    <n v="1008567966"/>
    <n v="0"/>
    <n v="0"/>
    <n v="100856796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6"/>
    <s v="3299016-Sedes mantenidas"/>
    <s v="3299016-01 Realizar mantenimiento preventivo y correctivo de las sedes del Instituto."/>
    <s v="SG26-03"/>
    <s v="Mantenimiento a  las sedes del IDEAM"/>
    <s v="Realizar los mantenimientos preventivos y correctivos requeridos en los equipos y sistemas del instituto, de acuerdo a los recursos asignados; así como las acciones de sostenimiento que permitan la operatividad de las sedes, oficinas de aeropuertos y las áreas operativas "/>
    <n v="14"/>
    <s v="N° total de contratos de mantenimientos preventivos ejecutados oportunamente"/>
    <s v="14 actas de recibo a satisfacción y/o informes finales de mantenimientos (Diciembre)"/>
    <s v="OK"/>
    <s v="Porcentaje"/>
    <d v="2026-01-01T00:00:00"/>
    <d v="2026-12-31T00:00:00"/>
    <n v="0"/>
    <n v="0"/>
    <n v="666322500"/>
    <n v="0"/>
    <n v="0"/>
    <n v="66632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4"/>
    <s v="Ejecutar la estrategia de servicio al ciudadano en el IDEAM, para mejorar la atención y gestión oportuna de PQRSDF mediante capacitaciones internas en protocolos de atención"/>
    <s v="Generar espacios de capacitación, asesoría o acompañamientos interna sobre protocolos de atención y gestión oportuna de PQRSDF"/>
    <n v="10"/>
    <s v="Informes de capacitaciones internas realizadas sobre protocolos de atención y gestión de PQRSDF en el IDEAM."/>
    <s v="10 informes, de marzo a diciembre "/>
    <s v="OK"/>
    <s v="Número"/>
    <d v="2026-01-02T00:00:00"/>
    <d v="2026-11-30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5"/>
    <s v="Garantizar el acceso a la información sobre la misionalidad del Ideam, que soliciten los grupos de valor e interés"/>
    <s v="Realizar seguimiento y control a la totalidad de las PQRSDF del instituto, así como generar respuesta a las asignadas al Grupo de Servicio al Ciudadano"/>
    <n v="12"/>
    <s v="Reporte de seguimiento con la consolidación del estado, la gestión y los resultados de las PQRSDF."/>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6"/>
    <s v="Garantizar la ejecución de la estrategia de participación ciudadana, así como los mecanismos de interacción con los grupos de interés y de valor"/>
    <s v="Apoyar las actividades y capacitaciones de difusión de la información producida por el Ideam programadas en la estrategia de participación ciudadana, así como los mecanismos pertinentes para mantener interacción con los grupos de valor e interés"/>
    <n v="12"/>
    <s v="Registro consolidado de las capacitaciones externas en participación ciudadana y de los eventos misionales en los que el IDEAM hace presencia"/>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1 Fortalecimiento organizacional y simplificación de procesos."/>
    <s v="9. Programa de Transparencia y Ética Pública_x000a_"/>
    <s v="3-Gestión de las Comunicaciones"/>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2 Formular e implementar la estrategia de comunicación  y divulgación de la información generada por la Entidad"/>
    <s v="SG26-07"/>
    <s v="Realizar campañas institucionales, contenidos, publicaciones, comunicados, boletines, entre otros ."/>
    <s v="Desarrollar la estrategia de comunicación a través de campañas institucionales y divulgación de contenidos de la entidad."/>
    <n v="4"/>
    <s v="Informes de las actividades de divulgación de contenidos de comunicación"/>
    <s v="4 Informes trimestrales, (marzo, junio, septiembre y diciembre) "/>
    <s v="OK"/>
    <s v="Número"/>
    <d v="2026-02-01T00:00:00"/>
    <d v="2026-12-31T00:00:00"/>
    <n v="0"/>
    <n v="0"/>
    <n v="1000000000"/>
    <n v="0"/>
    <n v="0"/>
    <n v="1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8"/>
    <s v="Hacer seguimiento a la implementación de las Tablas de Retención Documental - TRD,  en los archivos de gestión y central del Ideam. "/>
    <s v="Realizar seguimiento a la implementación de las Tablas de Retención Documental - TRD en los archivos de gestión de las dependencias y central del Ideam."/>
    <n v="56"/>
    <s v="Actualización de las Tablas de Retención Documental (TRD) del IDEAM​"/>
    <s v="Cuatrimestre 1: 6 TRD​_x000a_Cuatrimestre 2: 33 TRD_x000a_Cuatrimestre 3: 17 TRD"/>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los documentos de los fondos del SCMH, HIMAT e IDEAM y preparar para la realización de la quinta transferencia secundaria al Archivo General de la Nación (AGN)​​"/>
    <n v="150"/>
    <s v="Implementación Tabla de Valoración Documental (TVD)  en el archivo histórico de la sede central del IDEAM ​​"/>
    <s v="Cuatrimestre 1: 45 ML_x000a_Cuatrimestre 2: 55 ML_x000a_Cuatrimestre 3: 50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0"/>
    <s v="Adelantar la revisión y actualización de los planes y programas del Sistema Integrado de Conservación, fortalecer su implementación y seguimiento en los Archivos del Ideam."/>
    <s v=" Actualizar e implementar los planes y programas del SIC en los archivos del IDEAM.​"/>
    <n v="12"/>
    <s v="Actualización, implementación y avance  SIC.​"/>
    <s v="12 monitoreo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3"/>
    <s v="Realizar la intervención de los archivos técnicos en las Áreas Operativas del Ideam. "/>
    <s v=" Capacitar y acompañar a funcionarios y contratistas del IDEAM en la correcta aplicación de las TRD para la gestión y conservación documental, asegurando las transferencias primarias anuales."/>
    <n v="7"/>
    <s v="Implementación de Tablas de Retención Documental (TRD) en el IDEAM​"/>
    <s v="Cuatrimestre 1: 1 Transferencia_x000a_Cuatrimestre 2: 3 Transferencia_x000a_Cuatrimestre 3: 3 Transferencia"/>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clasificar y conservar el archivo técnico en las 9 áreas del IDEAM, optimizando el acceso a la información y garantizando datos técnicos disponibles de manera oportuna y confiable. "/>
    <n v="100"/>
    <s v="Organización archivo técnico en 9  de las 11 Áreas Operativas del IDEAM.​"/>
    <s v="Cuatrimestre 1: 28 ML_x000a_Cuatrimestre 2: 38 ML_x000a_Cuatrimestre 3: 34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4"/>
    <s v="Implementar el desarrollo, soporte y mantenimiento evolutivo de los sistemas de gestión documental."/>
    <s v="Fortalecer los sistemas de gestión documental, garantizando su operatividad mediante la mejora continua en el desarrollo, soporte y mantenimiento evolutivo. "/>
    <n v="12"/>
    <s v="Informe de seguimiento a los avances obtenidos mediante la mejora, desarrollo  y soporte de los sistemas de gestión documental"/>
    <s v="12 informe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5"/>
    <s v="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_x000a_"/>
    <s v="_x000a_Medir el nivel de ejecución de los planes que conforman el Plan Estratégico de Talento Humano, a partir del seguimiento sistemático de sus actividades programadas.​"/>
    <n v="1"/>
    <s v="Porcentaje de avance en la ejecución del Plan Estratégico de Talento Humano y de los planes que lo integran"/>
    <s v="18% cuatrimestre 1_x000a_33% cuatrimestre 1_x000a_49% cuatrimestre 1"/>
    <s v="OK"/>
    <s v="Porcentaje"/>
    <d v="2026-01-01T00:00:00"/>
    <d v="2026-12-31T00:00:00"/>
    <n v="0"/>
    <n v="0"/>
    <n v="1887958501"/>
    <n v="0"/>
    <n v="0"/>
    <n v="18879585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ecnologías de la Información -­ PET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2 Disponer de servicios de tecnologías de la información y las comunicaciones en operación "/>
    <s v="INFO26-1"/>
    <s v="Brindar soporte y atención a la infraestructura tecnológica del IDEAM"/>
    <s v="Disponer de servicio de soporte técnico y atención especializada."/>
    <n v="1"/>
    <s v="Porcentaje de avance en el cumplimiento del PETI 2026​"/>
    <s v="Cuatrimestre 1: 15%_x000a_Cuatrimestre 2: 40%_x000a_Cuatrimestre 3. 45%"/>
    <s v="OK"/>
    <s v="Porcentaje"/>
    <d v="2026-01-01T00:00:00"/>
    <d v="2026-12-31T00:00:00"/>
    <n v="0"/>
    <n v="0"/>
    <n v="1846253172"/>
    <n v="0"/>
    <n v="0"/>
    <n v="184625317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Seguridad de la Información -­ PES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2"/>
    <s v="Implementar un esquema integral de soporte y mantenimiento evolutivo de los sistemas de información, servicios tecnológicos y aplicaciones institucionales, orientado a garantizar su disponibilidad, seguridad, continuidad operativa y mejora continua"/>
    <s v="Fortalecer la operatividad y continuidad tecnológica mediante la mejora continua en el soporte y mantenimiento evolutivo de sistemas, servicios y aplicaciones"/>
    <n v="1"/>
    <s v="Porcentaje de avance en el cumplimiento del PESI 2026​"/>
    <s v="Cuatrimestre 1: 33.3%_x000a_Cuatrimestre 2: 33.3%_x000a_Cuatrimestre 3. 33.3%"/>
    <s v="OK"/>
    <s v="Porcentaje"/>
    <d v="2026-01-01T00:00:00"/>
    <d v="2026-12-31T00:00:00"/>
    <n v="0"/>
    <n v="0"/>
    <n v="2350152783"/>
    <n v="0"/>
    <n v="0"/>
    <n v="235015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ratamiento de Riesgos"/>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3"/>
    <s v="Realizar el cierre de brechas de la política gobierno digital y seguridad digital "/>
    <s v="Fortalecer la capacidad de cumplimiento de la política de gobierno digital y seguridad digital, asegurando una gestión más robusta y alineada con los estándares del MINTIC"/>
    <n v="1"/>
    <s v="Porcentaje de avance en el cumplimiento del Plan de Tratamiento de riesgos de seguridad y privacidad de la información 2026​"/>
    <s v="Cuatrimestre 1: 33.3%_x000a_Cuatrimestre 2: 33.3%_x000a_Cuatrimestre 3. 33.3%"/>
    <s v="OK"/>
    <s v="Número"/>
    <d v="2026-01-01T00:00:00"/>
    <d v="2026-12-31T00:00:00"/>
    <n v="0"/>
    <n v="0"/>
    <n v="1227370828"/>
    <n v="0"/>
    <n v="0"/>
    <n v="122737082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073624000"/>
    <n v="0"/>
    <n v="0"/>
    <n v="2073624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
    <s v="Realizar un diagnóstico integral que permita identificar los requerimientos técnicos, administrativos y financieros necesarios para estructurar un sistema de costos de productos y servicios del IDEAM."/>
    <s v="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
    <n v="1"/>
    <s v="Diagnóstico integral de requerimientos para el sistema de costos elaborado y aprobado"/>
    <s v="1 plan de trabajo aprobado (febrero)_x000a_2 informes de avance (marzo y abril)_x000a_1 Diagnóstico aprobado"/>
    <s v="OK"/>
    <s v="Número"/>
    <d v="2026-01-01T00:00:00"/>
    <d v="2026-12-31T00:00:00"/>
    <n v="0"/>
    <n v="0"/>
    <n v="35000000"/>
    <n v="0"/>
    <n v="0"/>
    <n v="35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2"/>
    <s v="Revisar y actualizar la metodología e instrumentos de la gestión de proyectos del instituto, incluyendo tabulares de control y seguimiento."/>
    <s v="Fortalecer la gestión institucional mediante la consolidación, organización y disponibilidad de la información sobre programas y proyectos, para apoyar la planeación estratégica y la toma de decisiones."/>
    <s v="(1) Un Banco de programas y proyectos consolidado y actualizado al 100% durante la vigencia."/>
    <s v="Porcentaje de actualización del banco de programas y proyectos."/>
    <s v="Documento metodológico formalizado en SGI (marzo)_x000a_Matriz consolidada de proyectos en gestión (marzo)_x000a_Tablero de seguimiento diseñado (agosto)"/>
    <s v="OK"/>
    <s v="Porcentaje"/>
    <d v="2026-01-01T00:00:00"/>
    <d v="2026-12-31T00:00:00"/>
    <n v="0"/>
    <n v="0"/>
    <n v="137259773.90909091"/>
    <n v="0"/>
    <n v="0"/>
    <n v="2385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3"/>
    <s v="Realizar el seguimiento sistemático a los compromisos, indicadores y acciones del Programa de Transparencia y Ética Pública, consolidando y analizando la información reportada por las dependencias para identificar avances, brechas y oportunidades de mejora."/>
    <s v="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
    <n v="1"/>
    <s v="Promedio ponderado de avance de las actividades reportadas como cumplidas en la vigencia​"/>
    <s v="3 actividades, primer cuatrimestre_x000a_11 actividades, segundo cuatrimestre_x000a_17 actividades, tercer cuatrimestre"/>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4"/>
    <s v="Ejecutar una estrategia de formación y sensibilización a nivel interno para fortalecer el conocimiento de funcionarios y contratistas sobre Escazú y su aplicación en el Ideam"/>
    <s v="Fortalecer el conocimiento de contratistas y funcionarios del Ideam en torno al Acuerdo de Escazú "/>
    <n v="1"/>
    <s v="Estrategia de formación y sensibilización ejecutada_x000a__x000a_Hito 1: Diseño e implementación de instrumento para definir la Línea base conocimientos de Escazú en la entidad (15%)_x000a_Hito 2: Espacios de formación ejecutados (35%)_x000a_Hito 3: Campaña de comunicaciones ejecutada (35%)_x000a_Hito 4: Aplicación de Instrumento para determinar impacto de los espacios de sensibilización y comunicaciones (Comparar línea base)(15%)"/>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5"/>
    <s v="Formular y hacer seguimiento al plan de cambios del modelo de operación por procesos de acuerdo con los análisis disponibles relacionados con el rediseño institucional"/>
    <s v="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
    <n v="4"/>
    <s v="4 instrumentos de formulación y seguimiento elaborados"/>
    <s v="Plan formulado (marzo)_x000a_Reportes de seguimiento (junio, sept, dic)"/>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o aplica"/>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6"/>
    <s v="Apoyar, en coordinación con las diferentes áreas responsables, la documentación del SGA desde el lineamiento estratégico y los instrumentos de operación y seguimiento"/>
    <s v="Fortalecer el Sistema de Gestión Ambiental del Ideam, en cumplimiento con la misionalidad del Instituto y la normatividad vigente"/>
    <n v="1"/>
    <s v="Porcentaje de avance en la ejecución de entregables"/>
    <s v="Diagnóstico actualizado (marzo)_x000a_Lineamientos estratégicos incluidos Manual del MIPG del IDEAM (abril)_x000a_Plan Institucional de Gestión Ambiental formulado (junio)_x000a_2 reportes de seguimiento a la actualización documental (julio, octubre"/>
    <s v="OK"/>
    <s v="Porcentaje"/>
    <d v="2026-01-01T00:00:00"/>
    <s v="31/06/2026"/>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7. Control Interno"/>
    <s v="7.1 Control Interno"/>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7"/>
    <s v="Actualizar la política y documentación de gestión de riesgos del instituto a partir de los lineamientos vigentes, incluyendo indicadores clave de riesgos para el instituto. "/>
    <s v="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
    <n v="1"/>
    <s v="Porcentaje de avance en la ejecución de entregables"/>
    <s v="Política actualizada (Manual) (mayo)_x000a_Metodología actualizada (procedimiento) (mayo)_x000a_Actualización Suite (junio)_x000a_Propuesta indicadores (agosto)"/>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3 Gestión de la información estadística"/>
    <s v="11. Plan de Tratamiento de Riesgos de Seguridad y Privacidad de la Información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8"/>
    <s v="Proponer documento metodológico para la anonimización de información clave del IDEAM (Bases y Operaciones Estadísticas) "/>
    <s v="Fortalecer la accesibilidad y transparencia de la información estadística ambiental, hidrológica, meteorológica y climática del IDEAM, fortaleciendo la toma de decisiones y la participación ciudadana"/>
    <n v="1"/>
    <s v="Porcentaje de avance publicación de las bases de datos de las OOEE"/>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9"/>
    <s v="Diseñar e implementar campaña de divulgación y fortalecimiento del conocimiento del MIPG del Instituto."/>
    <s v="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
    <s v="Al menos 80% de las áreas operativas del Instituto reciben y participan en la campaña de comunicación del SGI, garantizando la socialización de los componentes, políticas y procesos del sistema."/>
    <s v="Porcentaje de áreas operativas del Ideam que han recibido y participado en la campaña de comunicación del Sistema de Gestión Integrado."/>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A"/>
    <s v="Gestión de cooperación y asuntos internacionales"/>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10"/>
    <s v="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
    <s v="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
    <s v="Participar en al menos 8 espacios internacionales de alto nivel multilaterales y/o bilaterales que permitan explorar nuevas oportunidades de cooperación (científica, técnica o financiera) orientadas al fortalecimiento de las capacidades institucionales del IDEAM."/>
    <s v="Número de espacios internacionales de alto nivel en los que participa el IDEAM durante el año."/>
    <s v="Describir entregables y en qué meses. "/>
    <s v="OK"/>
    <s v="Número"/>
    <d v="2026-03-02T00:00:00"/>
    <d v="2026-12-15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1"/>
    <s v="Ajustar y actualizar los proyectos de inversión del IDEAM financiados con recursos del PGN, garantizando su alineación con las metas, políticas y prioridades definidas para el siguiente periodo de gobierno."/>
    <s v="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
    <s v="2 proyectos de inversión formulados y actualizados para la vigencia 2027–2030."/>
    <s v="Número de proyectos de inversión ajustados y actualizados."/>
    <s v="Describir entregables y en qué meses. "/>
    <s v="OK"/>
    <s v="Número"/>
    <d v="2026-01-01T00:00:00"/>
    <d v="2026-07-0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1"/>
    <s v="Realizar visitas de operación y mantenimiento a la red de estaciones Hidrometeorológicas de Propiedad del IDEAM."/>
    <s v="Garantizar la operatividad de la Red para la generación de información hidrometeorológica para la toma de decisiones."/>
    <n v="7000"/>
    <s v="Visitas realizadas a la red de estaciones hidrometeorológicas"/>
    <s v="Visitas realizadas a la red de estaciones hidrometeorológicas"/>
    <s v="OK"/>
    <s v="Número"/>
    <d v="2026-02-01T00:00:00"/>
    <d v="2026-12-15T00:00:00"/>
    <n v="0"/>
    <n v="0"/>
    <n v="6851625158"/>
    <n v="0"/>
    <n v="0"/>
    <n v="685162515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Manuel de Jesús Padilla Lóp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2"/>
    <s v="Realizar el seguimiento al estado de la red de estaciones automáticas propiedad del IDEAM."/>
    <s v="Garantizar la generación de información hidrometeorológica para la toma de decisiones."/>
    <n v="12"/>
    <s v="Informes del estado de la red de estaciones automáticas "/>
    <s v="Informes del estado de la red de estaciones automáticas "/>
    <s v="OK"/>
    <s v="Número"/>
    <d v="2026-01-01T00:00:00"/>
    <d v="2026-12-31T00:00:00"/>
    <n v="0"/>
    <n v="0"/>
    <n v="1119716707"/>
    <n v="0"/>
    <n v="0"/>
    <n v="111971670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3"/>
    <s v="Capturar y procesar la información hidrometeorológica proveniente de la Red de estaciones del IDEAM."/>
    <s v="Garantizar la disponibilidad de la información generada por las estaciones hidrometereológicas en las plataformas de consulta."/>
    <n v="12"/>
    <s v="Reportes de la información procesada que es generada en estaciones hidrometeorológica disponible en la plataforma DHIME."/>
    <s v="Reportes de la información procesada que es generada en estaciones hidrometeorológica disponible en la plataforma DHIME."/>
    <s v="OK"/>
    <s v="Número"/>
    <d v="2026-02-01T00:00:00"/>
    <d v="2026-12-31T00:00:00"/>
    <n v="0"/>
    <n v="0"/>
    <n v="710342226"/>
    <n v="0"/>
    <n v="0"/>
    <n v="71034222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4"/>
    <s v="Elaborar informe consolidado de la red de estaciones (automáticas + convencionales) que den cuenta de la evolución en el cuatrienio"/>
    <s v="Consolidar la gestión del cuatrienio frente al estado de la red hidrometeorológica"/>
    <n v="1"/>
    <s v="Informe consolidado al cierre de gobierno (corte a junio)"/>
    <s v="Informe consolidado al cierre de gobierno (corte a junio)"/>
    <s v="OK"/>
    <s v="Número"/>
    <d v="2026-02-01T00:00:00"/>
    <d v="2026-06-30T00:00:00"/>
    <n v="0"/>
    <n v="0"/>
    <n v="400000000"/>
    <n v="0"/>
    <n v="0"/>
    <n v="4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airo Andrés Garzón Hernánd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5"/>
    <s v="Fabricar las estructuras y reparar, ajustar y/o calibrar los instrumentos en las variables de temperatura del aire, humedad relativa y presión atmosférica de la red de estaciones hidrometeorológicas del IDEAM."/>
    <s v="Garantizar las condiciones de infraestructura y de funcionamiento de los instrumentos para una generación de información confiable. "/>
    <n v="0.85"/>
    <s v="Porcentaje de solicitudes atendidas para la fabricación de las estructuras, reparación, ajuste o calibración de los instrumentos en las variables de temperatura "/>
    <s v="Porcentaje de solicitudes atendidas para la fabricación de las estructuras, reparación, ajuste o calibración de los instrumentos en las variables de temperatura "/>
    <s v="OK"/>
    <s v="Porcentaje"/>
    <d v="2026-02-01T00:00:00"/>
    <d v="2026-12-31T00:00:00"/>
    <n v="0"/>
    <n v="0"/>
    <n v="1237389595"/>
    <n v="0"/>
    <n v="0"/>
    <n v="123738959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6"/>
    <s v="Realizar los pagos a los observadores voluntarios de la Red Hidrometeorológica del IDEAM."/>
    <s v="Garantizar el reconocimiento por la captura de la información tomada por los observadores voluntarios de la vigencia 2025."/>
    <n v="1"/>
    <s v="Porcentaje de ejecución de los recursos para el pago de observadores voluntarios de las 11 Áreas Operativas."/>
    <s v="Porcentaje de ejecución de los recursos para el pago de observadores voluntarios de las 11 Áreas Operativas."/>
    <s v="OK"/>
    <s v="Porcentaje"/>
    <d v="2026-06-01T00:00:00"/>
    <d v="2026-12-31T00:00:00"/>
    <n v="0"/>
    <n v="0"/>
    <n v="3420200000"/>
    <n v="0"/>
    <n v="0"/>
    <n v="34202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7"/>
    <s v="Adquirir, instalar y poner en funcionamiento estaciones hidrometeorológicas en el marco del cumplimiento a la meta 31 establecida por el país en las NDC"/>
    <s v="Garantizar la adquisición de estaciones hidrometeorológicas que aporten al cumplimiento de la meta de los compromisos de NDC"/>
    <n v="26"/>
    <s v="Número de nuevas estaciones hidrometeorológicas con transmisión en tiempo real conectadas al sistemas de alerta temprana - SAT"/>
    <s v="#estaciones hidrometeorológicas nuevas en funcionamiento/#estaciones hidrometeorológicas programadas *(100)"/>
    <s v="OK"/>
    <s v="Número"/>
    <d v="2026-07-01T00:00:00"/>
    <d v="2026-12-31T00:00:00"/>
    <n v="0"/>
    <n v="0"/>
    <n v="1000000000"/>
    <n v="0"/>
    <n v="2700000000"/>
    <n v="37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8"/>
    <s v="Generar información por parte de los 4 radares propiedad del IDEAM"/>
    <s v="Garantizar el funcionamiento y generación de información de los sistemas de radares meteorológicos, así como la transmisión de la información a la sede central."/>
    <n v="12"/>
    <s v="Informes mensuales de operación de los radares (describe el estado de funcionamiento del radar)"/>
    <s v="Informes mensuales de operación de los radares (describe el estado de funcionamiento del radar)"/>
    <s v="OK"/>
    <s v="Número"/>
    <d v="2026-07-01T00:00:00"/>
    <d v="2026-12-31T00:00:00"/>
    <n v="0"/>
    <n v="0"/>
    <n v="1000000000"/>
    <n v="0"/>
    <n v="3000000000"/>
    <n v="4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9"/>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28545200"/>
    <n v="0"/>
    <n v="0"/>
    <n v="2285452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10-Laboratorio de Calidad "/>
    <x v="4"/>
    <s v="5-SH"/>
    <s v="Claudia María Ávila Laverde"/>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0"/>
    <s v="Realizar el análisis de la calidad del agua en las estaciones de monitoreo propuestas en el marco del convenio con la CAM"/>
    <s v="Realizar el monitoreo de las variables asociadas a la red de calidad de agua en la zona de influencia de CAM"/>
    <n v="86"/>
    <s v="Número de puntos de monitoreo en el marco del convenio con la CAM"/>
    <s v="1. Entregable: 3 Informes con el avance (Octubre, noviembre  y diciembre) "/>
    <s v="OK"/>
    <s v="Número"/>
    <d v="2026-01-01T00:00:00"/>
    <s v="31/12/206"/>
    <n v="0"/>
    <n v="0"/>
    <n v="0"/>
    <n v="340000000"/>
    <n v="0"/>
    <n v="34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1"/>
    <s v="Generar información y reportes sobre actividades de modelación hidrológic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5"/>
    <s v="Documentos de modelación hidrológica:_x000a_1. Documento Oferta Hídrica Total Superficial - OHTS del Estudio Nacional del Agua - ENA 2026 (1 documento con resultados)_x000a_2. Cartografía de extensión de inundaciones, actualización de base datos geográficos de sistemas hídricos (1 capa)_x000a_3. Documento análisis de la Oferta Hídrica Total Superficial - OHTS frente a la variabilidad y cambio climático para el Estudio Nacional del Agua ENA – 2026 (1 documento)_x000a_4. Resultados y análisis de la modelación Hidrológica e hidráulica de La Mojana y/o Rio Amazonas_x000a_5. Actualización del componente hidrológico de Boletín de Predicción con la inclusión de predicción hidrológica mensual."/>
    <s v="1. Junio_x000a_2. Diciembre _x000a_3. Diciembre _x000a_4. Diciembre _x000a_5. Noviembre "/>
    <s v="OK"/>
    <s v="Número"/>
    <d v="2026-01-01T00:00:00"/>
    <s v="31/12/206"/>
    <n v="0"/>
    <n v="0"/>
    <n v="961848000"/>
    <n v="0"/>
    <n v="0"/>
    <n v="961848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Ana María Bernal Vásquez "/>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H26-12"/>
    <s v="Generar documentos de carácter técnico-científico mediante el análisis, consolidación, revisión y reporte de variables e indicadores del agu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14"/>
    <s v="Número de documentos de carácter técnico científico elaborados en torno a variables e indicadores del agua"/>
    <s v="_x000a__x000a_1. 2 Documentos técnicos de análisis hidrológico elaborados en el marco del ENA 2026. (Doc. Avance junio- Doc. Final Dic)_x000a_2. Boletines SIRH/ (1 mensual) publicados"/>
    <s v="OK"/>
    <s v="Número"/>
    <d v="2026-02-01T00:00:00"/>
    <d v="2026-12-31T00:00:00"/>
    <n v="0"/>
    <n v="0"/>
    <n v="1628431816"/>
    <n v="0"/>
    <n v="0"/>
    <n v="16284318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laudia María Ávila Laverd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3"/>
    <s v="Realizar el monitoreo de la Red de Calidad de Agua del Ideam"/>
    <s v="Hacer seguimiento de las variables asociadas a la red de calidad del agua del Ideam"/>
    <n v="100"/>
    <s v="Número de estaciones monitoreadas de la Red de Calidad de Agua"/>
    <s v="Entregable: Informes de avance de monitoreo mensual (12 informes)"/>
    <s v="OK"/>
    <s v="Número"/>
    <d v="2026-01-01T00:00:00"/>
    <s v="31/12/206"/>
    <n v="0"/>
    <n v="0"/>
    <n v="2748884854"/>
    <n v="0"/>
    <n v="0"/>
    <n v="2748884854"/>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4"/>
    <s v="Realizar seguimiento a las variables hidrológicas de nivel, caudal y sedimentos "/>
    <s v="Generar datos e información provenientes del seguimiento y monitoreo hidrológico (Red básica nacional de estaciones hidrológicas)"/>
    <n v="12"/>
    <s v="Informe de avance en el proceso de validación de las variables de nivel, caudal y sedimentos. _x000a_Que debe contener: _x000a_# estaciones con curva de gasto vigente/# estaciones con programa de aforos líquidos según requerimientos mínimos definidos para 2026. _x000a_"/>
    <s v="Verificación y calidad de Datos hidrometeorológicos – Revisión de series de variables generadas en la RED, uso de nuevas tecnologías para calidad de datos $1.326 MM_x000a__x000a_El informe debe contener el indicador # estaciones con curva de gasto vigente/# estaciones con programa de aforos líquidos según requerimientos mínimos definidos para 2026, en el mes en que se reportan los avances en la validación de caudales. "/>
    <s v="OK"/>
    <s v="Número"/>
    <d v="2026-01-01T00:00:00"/>
    <s v="31/12/206"/>
    <n v="0"/>
    <n v="0"/>
    <n v="310000000"/>
    <n v="0"/>
    <n v="0"/>
    <n v="31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5"/>
    <s v="Elaborar la documentación de la operación estadística Variables hidrológicas para dar cumplimiento a los requisitos exigidos en la norma técnica NTC PE 1000:2020"/>
    <s v="Dar cumplimiento a los requerimientos de calidad estadística establecidos por la Ley 2335 de 2023 y la NTC PE 1000:2020"/>
    <n v="3"/>
    <s v="Documentos elaborados y aprobados de la operación estadística &quot;Variables hidrológicas&quot;:_x000a_1. Plan General (octubre 2026)_x000a_2. Documentos Metodológico (Avance semestral - VF diciembre)_x000a_3. Ficha Metodológica (VF diciembre)_x000a_"/>
    <s v="Documentos elaborados y aprobados de la operación estadística &quot;Variables hidrológicas&quot;:_x000a_1. Plan General (octubre 2026)_x000a_2. Documentos Metodológico (Avance semestral - VF diciembre)_x000a_3. Ficha Metodológica (VF diciembre)_x000a_"/>
    <s v="OK"/>
    <s v="Número"/>
    <d v="2026-01-01T00:00:00"/>
    <s v="31/12/206"/>
    <n v="0"/>
    <n v="0"/>
    <n v="97000000"/>
    <n v="0"/>
    <n v="0"/>
    <n v="97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1"/>
    <s v="Publicación de los boletines y reportes periódicos. "/>
    <s v="Facilitar la difusión de información asociada a las condiciones de clima a través de los diferentes reportes, boletines y demás mecanismos de envío de análisis a entidades nacionales e internacionales para la toma decisiones"/>
    <s v="Dar cumplimiento al 80 % de las publicaciones asociadas al cronograma regular."/>
    <s v="Dar cumplimiento al 80 % de las publicaciones asociadas al cronograma regular, con una validación de calidad por parte de los usuarios finales de como mínimo 4 veces al año "/>
    <s v="Definir entregables y meses"/>
    <s v="OK"/>
    <s v="Porcentaje"/>
    <d v="2026-01-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2"/>
    <s v="Participación en espacios de difusión de la información como las Mesas agroclimáticas, comités y demás espacios en los que la subdirección tenga injerencia misional. "/>
    <s v="Facilitar la difusión de información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 de cumplimiento de satisfacción de usuarios finale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3"/>
    <s v="Medir el nivel de satisfacción de los grupos de interés a través de la participación en espacios de difusión de la información como las Mesas agroclimáticas, comités y demás espacios en los que la subdirección tenga injerencia misional. "/>
    <s v="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Porcentaje obtenido/ el total de encuestas aplicada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01"/>
    <s v="Consolidar y analizar bases de datos de sistemas de información RUA y PCB que integran resultados (gráficas, mapas, sábanas de información, indicadores)"/>
    <s v="Hacer seguimiento en la consolidación y ajustes estadísticos de bases de datos como insumo para la elaboración de informes e indicadores ambientales nacionales "/>
    <n v="3"/>
    <s v="Insumos técnicos - estadísticos "/>
    <s v="1 documento en junio, 1 documento en septiembre, 1 documento en diciembre, entregas parciales y progresivas para la elaboración de RUA Y PCB"/>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2"/>
    <s v="Elaborar documentos técnicos informáticos relacionados con la operación, mantenimiento evolutivo de subsistemas de información."/>
    <s v="Realizar seguimiento al estado de los sistemas de información y los avances informáticos "/>
    <n v="2"/>
    <s v="Reportes técnicos sobre el funcionamiento de la herramienta RUA Y PCB"/>
    <s v="1 documento en julio, 1documento en diciembre"/>
    <s v="OK"/>
    <s v="Número"/>
    <d v="2026-02-01T00:00:00"/>
    <d v="2026-12-31T00:00:00"/>
    <n v="0"/>
    <n v="0"/>
    <n v="110056000"/>
    <n v="0"/>
    <n v="0"/>
    <n v="11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3"/>
    <s v="Elaborar informes técnicos con relación a la atención oportuna y soporte técnico a usuarios de subsistemas de información: autoridades ambientales, empresas, ministerios y SINA en general"/>
    <s v="Realizar seguimiento a la atención de PQRS por parte de los profesionales del GSSD"/>
    <n v="4"/>
    <s v="Informes trimestrales en marco de la asistencia técnica a los grupos de valor "/>
    <s v="1 documento en marzo,  1 documento en junio, 1 documento en septiembre, 1 documento en diciembre"/>
    <s v="OK"/>
    <s v="Número"/>
    <d v="2026-02-01T00:00:00"/>
    <d v="2026-12-31T00:00:00"/>
    <n v="0"/>
    <n v="0"/>
    <n v="140956000"/>
    <n v="0"/>
    <n v="0"/>
    <n v="1409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4"/>
    <s v="Elaboar análisis de tiempo y movimientos para los trámites de acreditación."/>
    <s v="Realizar seguimiento a la eficacia del trámite de acreditación"/>
    <n v="4"/>
    <s v="Informe trimestral de tiempos y movimientos"/>
    <s v="Informe trimestral de tiempos y movimient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5"/>
    <s v="Elaborar informe de análisis de la evaluación de satisfacción de usuarios del trámite de acreditación."/>
    <s v="Evaluar la satisfacción de usuarios frente al trámite gestionado"/>
    <n v="2"/>
    <s v="Informes semestrales elaborados"/>
    <s v="Informes semestrales elaborad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1 Generar información y conocimiento a través de los diferentes sistemas de monitoreo"/>
    <s v="N/A"/>
    <n v="3204007"/>
    <s v="3204007-Servicio de acreditación de laboratorios y organizaciones"/>
    <s v="3204007-02 Desarrollar buenas prácticas de laboratorio (BPL)."/>
    <s v="SEA26-06"/>
    <s v="Efectuar la auditoría interna al Sistema de Gestión del Grupo de acreditación con base en la norma 17011."/>
    <s v="Verificar los requisitos de la norma y generar el respectivo informe de auditoría"/>
    <n v="1"/>
    <s v="Informe de auditoría"/>
    <s v="Informe de auditoría"/>
    <s v="OK"/>
    <s v="Número"/>
    <d v="2026-01-01T00:00:00"/>
    <d v="2026-11-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2. Plan Anual de Adquisiciones_x000a_"/>
    <s v="9-Acreditación de Laboratorios "/>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1 Realizar las visitas de evaluación para generar informes y actos administrativos relacionados con la autorización y acreditación del laboratorio"/>
    <s v="SEA26-07"/>
    <s v="Acreditar y Autorizar Organismos de Evaluación de la Conformidad  para el cumplimiento de la normatividad vigente a través de esquemas de evaluación de sistemas de gestión. "/>
    <s v="Acreditar y autorizar Organismos de Evaluación de la Conformidad, a través de esquemas de evaluación de sistemas de gestión, lineamientos y procedimientos aplicables para el cumplimiento de la normatividad vigente. "/>
    <n v="12"/>
    <s v="Informe mensual del listado de laboratorios acreditados"/>
    <s v="Informe mensual del listado de laboratorios acreditados"/>
    <s v="OK"/>
    <s v="Número"/>
    <d v="2026-01-02T00:00:00"/>
    <d v="2026-12-31T00:00:00"/>
    <n v="0"/>
    <n v="0"/>
    <n v="0"/>
    <n v="4099005000"/>
    <n v="0"/>
    <n v="4099005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Ana María Hernández Hernánd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8"/>
    <s v="Recolectar y generar información, conocimiento e investigación sobre la contaminación y degradación del ambiente y realizar  estudios e investigaciones ambientales "/>
    <s v="Generar información y conocimiento para el seguimiento del estado del ambiente, a través de la producción de documentos, estudios e investigaciones"/>
    <n v="17"/>
    <s v="Informes de calidad del aire "/>
    <s v="11 Boletines de calidad del aire (mensual de feb a dic) _x000a_1 informe anual de calidad del aire (agosto)_x000a_1 Informe del procesamiento de la base de datos del SISAIRE (Junio) _x000a_2 Informe de las actividades de capacitación y soporte técnico (junio y noviembre)_x000a_2 Informe del mantenimiento evolutivo del SISAIRE (Junio y noviembre) "/>
    <s v="OK"/>
    <s v="Número"/>
    <d v="2026-01-02T00:00:00"/>
    <d v="2026-12-31T00:00:00"/>
    <n v="0"/>
    <n v="0"/>
    <n v="119584218"/>
    <n v="0"/>
    <n v="0"/>
    <n v="11958421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Yamile Andrea Moreno Saboyá"/>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09"/>
    <s v="Realizar el análisis y procesamiento de información técnica y científica en lo relacionado con el ordenamiento ambiental del territorio"/>
    <s v="Generar conocimiento para el seguimiento del estado del ambiente, como insumo para la toma de decisiones y la democratización de información ambiental "/>
    <n v="7"/>
    <s v="Insumos para la formulación de bases técnicas para el ordenamiento ambiental del territorio"/>
    <s v="Documentos sobre CSA caracterizados= 1 (julio), 2 (diciembre)_x000a_Documento de enfoque social en el marco del OAT= 1(diciembre)_x000a_Documento economía-ordenamiento= 1 (agosto)_x000a_Documento de indicador para procesos OAT= 1 (septiembre)_x000a_Documento validación Indice de Susceptibilidad a conflictos socioambientales= 1 (diciembre)"/>
    <s v="OK"/>
    <s v="Número"/>
    <d v="2026-01-02T00:00:00"/>
    <d v="2026-12-31T00:00:00"/>
    <n v="0"/>
    <n v="0"/>
    <n v="723460000"/>
    <n v="0"/>
    <n v="0"/>
    <n v="72346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0"/>
    <s v="Elaborar  estudios y documentos técnicos relacionados con el cambio ambiental global y sus efectos "/>
    <s v="Generar conocimiento relacionado con cambio climático, como insumo para la toma de decisiones y la democratización de información ambiental "/>
    <n v="5"/>
    <s v="Documentos técnicos relacionados con temas de cambio climático "/>
    <s v="1. Documento con avances de la meta 46 de la ey 2169 de 2021 (Octubre)_x000a_2. Inventario de emisiones y absorciones atmosféricas. (Agosto)_x000a_3. Comunicación Nacional de Cambio Climático (Agosto)_x000a_4. Estrategia de educación, formación y sensibilzación de públicos en Cambio Climático (Julio)._x000a_5. Documentos de posición para la negociación internacional, relacionada con Cambio Climático (diciembre). "/>
    <s v="OK"/>
    <s v="Número"/>
    <d v="2026-01-01T00:00:00"/>
    <d v="2026-12-31T00:00:00"/>
    <n v="0"/>
    <n v="0"/>
    <n v="300528532"/>
    <n v="0"/>
    <n v="0"/>
    <n v="30052853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2 Transparencia, acceso a la información pública y lucha contra la corrupción"/>
    <s v="No aplica"/>
    <s v="7-Generación de Conocimiento e Investigación"/>
    <x v="6"/>
    <s v="7-SEA"/>
    <s v="Leonardo Alfredo Pineda Pardo"/>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11"/>
    <s v="Realizar actividades de asistencia técnica, divulgación y sensibilización relacionada con estudios asociados al cambio climático"/>
    <s v="Mejorar la transparencia climática a partir de la divulgación de conocimiento y la asistencia técnica a distintos grupos de interés"/>
    <n v="4"/>
    <s v="Matriz en Excel que resume los eventos y actividades técnicas de asistencia en el marco del SISCLIMA"/>
    <s v="1 Matriz trimestral. (Marzo, junio, septiembre, diciembre)"/>
    <s v="OK"/>
    <s v="Número"/>
    <d v="2026-01-01T00:00:00"/>
    <d v="2026-12-31T00:00:00"/>
    <n v="0"/>
    <n v="0"/>
    <n v="342654215"/>
    <n v="0"/>
    <n v="0"/>
    <n v="3426542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No aplica"/>
    <s v="6-Generación de Datos e Información Hidrometereológica y Ambiental para la  Toma de Decisiones "/>
    <x v="6"/>
    <s v="7-SEA"/>
    <s v="Leonardo Alfredo Pineda Pardo"/>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1 Administrar los sistemas de información RUA, RESPEL, PCB, RETC Y RUM."/>
    <s v="SEA26-12"/>
    <s v="Generar bases de datos e indicadores relacionados con el procesamiento de información de los sistemas de información de cambio climático que administra el instituto"/>
    <s v="Realizar el procesamiento de la información y facilitar el acceso a la información de cambio climático por parte de diferentes grupos de valor o interés. "/>
    <n v="4"/>
    <s v="Bases de datos e indicadores relacionados con cambio climático"/>
    <s v="1. Base de datos del inventario Departamental (Agosto)_x000a_2. Base de datos del inventario Nacional (Agosto)_x000a_3. Base de cálculo del Plan de Gestión de GEI Organizacional (Noviembre)_x000a_4. Base de datos de potenciales máximos de mitigación asociados a RENARE. (Noviembre)"/>
    <s v="OK"/>
    <s v="Número"/>
    <d v="2026-01-01T00:00:00"/>
    <d v="2026-12-31T00:00:00"/>
    <n v="0"/>
    <n v="0"/>
    <n v="388513782"/>
    <n v="0"/>
    <n v="0"/>
    <n v="38851378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3"/>
    <s v="Operativizar el comité de información técnico científica de cambio climático y el seminario de cambio ambiental global"/>
    <s v="Articular entidades y organizaciones para la generación de información técnica y científica para la generación de reportes de cambio climático"/>
    <n v="2"/>
    <s v="Informe de seguimiento de las actividades implementadas y desarrolladas en el comité"/>
    <s v="1. Documento de operativización del comité de cambio climático. (Diciembre)_x000a_2. Documento de reporte de seminario de cambio ambiental global (Agosto)"/>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4"/>
    <s v="Generar marcos conceptuales y operativos asociados a la administración de los sistemas de información de cambio climático a cargo del instituto"/>
    <s v="Elaborar procedimientos, formatos y documentos de soporte que faciliten la información de los sistemas de información de cambio climático a cargo del instituto"/>
    <n v="4"/>
    <s v="Documentos relacionados con la administración de los sistemas de cambio climático a cargo del Ideam"/>
    <s v="1. Avances en el desarrollo de la plataforma del SINGEI (Junio)_x000a_2. Reporte de avance en +Clima de la meta del SIIVRA (Diciembre)_x000a_3. Operación estadística del INGEI (Noviembre)_x000a_4. Estado de sistemas MRV y SNICC (Septiembre)"/>
    <s v="OK"/>
    <s v="Número"/>
    <d v="2026-01-01T00:00:00"/>
    <d v="2026-12-31T00:00:00"/>
    <n v="0"/>
    <n v="0"/>
    <n v="408055516"/>
    <n v="0"/>
    <n v="0"/>
    <n v="4080555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2. Direccionamiento Estratégico y Planeación"/>
    <s v="2.1 Planeación Institucional"/>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5"/>
    <s v="Documentar y detallar el desarrollo de capacitaciones en marco de los encuentros ambientales realizados a usuarios de subsistemas de información autoridades ambientales y empresas."/>
    <s v="Realizar seguimiento a la participación y capacitación de entidades y usuarios en marco de la democratización de información "/>
    <n v="4"/>
    <s v="Informe por cada encuentro de autoridades ambientales"/>
    <s v="4 informes agosto"/>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6"/>
    <s v="Elaborar informes nacionales con la información de los subsistemas ambientales de acuerdo con la normativa vigente Registro Único Ambiental, Inventario Nacional de PCB, Índice de Calidad Ambiental Urbana."/>
    <s v="Analizar la información ambiental sectorial del país "/>
    <n v="3"/>
    <s v="Informe RUA, PCB e ICAU entregados para revisión de la subdirección de estudios ambientales "/>
    <s v="3 documentos en diciembre"/>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1"/>
    <s v="Realizar acciones para el monitoreo, conservación y mantenimiento de Bosques y Carbono. "/>
    <s v="Fortalecer el programa de monitoreo y seguimiento de Bosques y Carbono y Recursos Forestales "/>
    <n v="1"/>
    <s v="Porcentaje de monitoreos forestales con seguimiento actualizado anualmente._x000a_ "/>
    <s v="1. Informe de deforestación 2025 (Septiembre)_x000a_2. 4 boletines trimestrales (Febrero, Mayo, Agosto, Diciembre)_x000a_3. Registro Nacional de Zonas deforestadas. 1 Informe de lanzamiento y Plataforma actualizada (Marzo)"/>
    <s v="OK"/>
    <s v="Porcentaje"/>
    <d v="2026-01-01T00:00:00"/>
    <d v="2026-12-31T00:00:00"/>
    <n v="0"/>
    <n v="0"/>
    <n v="649166665"/>
    <n v="0"/>
    <n v="0"/>
    <n v="64916666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2"/>
    <s v="Realizar monitoreo integral de los ecosistemas de alta montaña de Colombia"/>
    <s v="Fortalecer los procesos de monitoreo de los ecosistemas de la alta montaña de Colombia"/>
    <n v="1"/>
    <s v="Porcentaje de ecosistemas de alta montaña con monitoreo activo y reportes actualizados anualmente"/>
    <s v="1. Elaboración y publiación del informe de glaciares (Diciembre)_x000a_2. 4 Informes trimestrales de MAPAM (Abril, Julio, Octubre y Diciembre)_x000a_3. 2 Boletines del Nevado Santa Isabel (Jorge, complementar cuándo salen los boletines) "/>
    <s v="OK"/>
    <s v="Porcentaje"/>
    <d v="2026-01-01T00:00:00"/>
    <d v="2026-12-31T00:00:00"/>
    <n v="0"/>
    <n v="0"/>
    <n v="395700000"/>
    <n v="0"/>
    <n v="0"/>
    <n v="3957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3"/>
    <s v="Realizar el monitoreo y seguimiento de la estabilidad, la degradación de los suelos y  las tierras, los ecosistemas y coberturas de la tierra de Colombia"/>
    <s v="Fortalecer el programa de monitoreo y seguimiento de la estabilidad, la degradación de los suelos y las tierras, los ecosistemas y las coberturas de la tierra de Colombia."/>
    <n v="1"/>
    <s v="Porcentaje de cobertura nacional con monitoreo conforme la programación de las zonas de estudio de suelos, ecosistemas y coberturas de la tierra."/>
    <s v="1. Mapa de Coberturas de la tierra 2022 (Noviembre)"/>
    <s v="OK"/>
    <s v="Porcentaje"/>
    <d v="2026-01-01T00:00:00"/>
    <d v="2026-12-31T00:00:00"/>
    <n v="0"/>
    <n v="0"/>
    <n v="824592593"/>
    <n v="0"/>
    <n v="0"/>
    <n v="82459259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2 Elaborar informes de los aplicativos administrados"/>
    <s v="SEIA26-04"/>
    <s v="Realizar acciones en el SIA y SIAC del IDEAM para mejorar el proceso de gestión de información institucional "/>
    <s v="Fortalecer en el SIA y SIAC del IDEAM para mejorar el proceso de gestión de información institucional "/>
    <n v="3"/>
    <s v="Nivel de fortalecimiento realizados para la  integración y actualización de la información institucional en el SIA y el SIAC del IDEAM."/>
    <s v="1. Actualización Indicadores Ambientales (La medición se realizará conforme a la meta acordada en primer trimestre de 2026_x000a_2. Actualización Plataforma SIAC (1 Informe Junio)_x000a_3. Oficialización capas oficiales (1 Informe Diciembre)"/>
    <s v="OK"/>
    <s v="Número"/>
    <d v="2026-01-01T00:00:00"/>
    <d v="2026-12-31T00:00:00"/>
    <n v="0"/>
    <n v="0"/>
    <n v="330687500"/>
    <n v="0"/>
    <n v="0"/>
    <n v="330687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5"/>
    <s v="Realizar acciones para el soporte técnico y operativo en la implementación de los lineamientos establecidos para los procesos administrativos de los convenios y procesos de calidad de la Subdirección "/>
    <s v="Fortalecer y mejorar los procesos  administrativos y de calidad de la Subdirección"/>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376049188"/>
    <n v="0"/>
    <n v="0"/>
    <n v="37604918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6"/>
    <s v="Formular el proyecto de monitoreo de la restauración técnica y social del macizo Colombiano (IKI)"/>
    <s v="Formular las condiciones en que se estructura el proceso y los recursos que aportará el monitoreo de la restauración. "/>
    <n v="1"/>
    <s v="Proyecto estructurado"/>
    <s v="1. Proyecto estructurado (Abril)"/>
    <s v="OK"/>
    <s v="Número"/>
    <d v="2024-02-01T00:00:00"/>
    <d v="2025-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8"/>
    <s v="Actualizar el modelo de pronóstico de amenaza por deslizamiento de tierra y alerta de incendios forestales"/>
    <s v="En cumplimiento de las acciones de Ley climática, revisar y ajustar el modelo de pronóstico de amenaza por deslizamiento de tierra y alerta de incendio forestal, generando la respectiva documentación o actualización de la existente."/>
    <n v="1"/>
    <s v="Modelo definido"/>
    <s v="4 reportes de avance con corte trimestral"/>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1"/>
    <s v="Generar pronósticos y alertas hidrometeorológicas de manera continua de las condiciones hidrometeorológicas y ambientales en tiempo real."/>
    <s v="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
    <n v="3361"/>
    <s v="Boletines de pronóstico hidrometeorológicos, informes técnicos y emisión de alertas emitidos"/>
    <s v="280 boletines mensuales aprox"/>
    <s v="OK"/>
    <s v="Número"/>
    <d v="2026-01-01T00:00:00"/>
    <d v="2026-12-31T00:00:00"/>
    <n v="0"/>
    <n v="0"/>
    <n v="1299999999.7"/>
    <n v="0"/>
    <n v="0"/>
    <n v="1299999999.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2"/>
    <s v="Generar productos y servicios a través del procesamiento de datos hidrometeorológicos de diferentes fuentes que permitan contribuir al análisis y generación de pronósticos y alertas nacionales."/>
    <s v="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
    <n v="1440"/>
    <s v="Archivos de estimación diaria de precipitación a partir de radares y sensores remotos disponibles."/>
    <s v="120 boletines mensuales"/>
    <s v="OK"/>
    <s v="Número"/>
    <d v="2026-01-01T00:00:00"/>
    <d v="2026-12-31T00:00:00"/>
    <n v="0"/>
    <n v="0"/>
    <n v="583391560"/>
    <n v="0"/>
    <n v="0"/>
    <n v="58339156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3"/>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Procesos de contratación directa suscritos "/>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Invitaciones públicas suscritas en Secop​"/>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2"/>
    <s v="Elaborar y  actualizar lineamientos que aseguren la correcta motivación, notificación y cumplimiento procedimental en actuaciones clave, como medida de prevención del daño antijurídico."/>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listas de verificación formalizadas / Total de listas de verificacion programados) × 100"/>
    <s v="Se elaboran y actualizan documentos en el primer trimestre de 2026_x000a_Creadas en cómite conciliación "/>
    <s v="OK"/>
    <s v="Porcentaje"/>
    <d v="2026-01-01T00:00:00"/>
    <d v="2026-06-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3"/>
    <s v="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de expedientes revisados que cumplen integralmente con los criterios de debido proceso / Total de expedientes revisados) × 100"/>
    <s v="Se realiza una vez durante el cuarto trimestre de 2026, muestra _x000a_Creadas en cómite conciliación "/>
    <s v="OK"/>
    <s v="Porcentaje"/>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84">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Gestión de la Planeación"/>
    <x v="0"/>
    <s v="1-DG"/>
    <s v="Ghisliane Echeverry Prieto"/>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DG26-1"/>
    <s v="Implementar acciones de apoyo integral a la Dirección General, que permitan coordinar, vigilar, controlar y evaluar el cumplimiento de los objetivos y programas institucionales."/>
    <s v="Fortalecer la capacidad operativa y estratégica de la Dirección General del IDEAM en su misión de coordinar, ejecutar y supervisar acciones claves para el cumplimiento de los objetivos institucionales."/>
    <n v="4"/>
    <s v="Informes de gestión elaborados"/>
    <s v="4 Informes trimestrales"/>
    <s v="OK"/>
    <s v="Número"/>
    <d v="2026-01-15T00:00:00"/>
    <d v="2026-12-31T00:00:00"/>
    <n v="0"/>
    <n v="0"/>
    <n v="1063802783"/>
    <n v="0"/>
    <n v="0"/>
    <n v="106380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1"/>
    <s v="3299011-Sedes adecuadas"/>
    <s v="3299011-02 Seguimiento"/>
    <s v="SG26-01"/>
    <s v="Adecuar la infraestructura de las sedes del IDEAM."/>
    <s v="Ejecutar acciones de mantenimiento preventivo y correctivo para la adecuación de la infraestructura física de las sedes del Instituto, de conformidad con los recursos asignados, con el propósito de garantizar la operatividad, seguridad y adecuado funcionamiento de las instalaciones."/>
    <n v="6"/>
    <s v="N° total de sedes adecuadas"/>
    <s v="7 actas de recibo a satisfacción y/o informes finales de adecuaciones (Noviembre)"/>
    <s v="OK"/>
    <s v="Porcentaje"/>
    <d v="2026-03-01T00:00:00"/>
    <d v="2026-12-31T00:00:00"/>
    <n v="0"/>
    <n v="0"/>
    <n v="827672500"/>
    <n v="0"/>
    <n v="0"/>
    <n v="82767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68"/>
    <s v="3299068-Sedes dotadas"/>
    <s v="3299068-02 Adquisición de elementos e insumos requeridos para apoyar la prestación del servicio de las sedes y áreas operativas."/>
    <s v="SG26-02"/>
    <s v="Dotar las sedes del IDEAM"/>
    <s v="Dotar las sedes del instituto, de acuerdo a los recursos asignados, por medio de la adquisición de elementos e insumos requeridos para apoyar la prestación del servicio de las sedes y áreas operativas."/>
    <n v="7"/>
    <s v="Número de procesos de dotación entregados dentro del plazo establecido"/>
    <s v="9 actas de recibo a satisfacción y/o informes finales de dotaciones (Noviembre)"/>
    <s v="OK"/>
    <s v="Porcentaje"/>
    <d v="2026-04-01T00:00:00"/>
    <d v="2026-12-31T00:00:00"/>
    <n v="0"/>
    <n v="0"/>
    <n v="1008567966"/>
    <n v="0"/>
    <n v="0"/>
    <n v="100856796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14-Gestión de Servicios Administrativos "/>
    <x v="1"/>
    <s v="2-SG"/>
    <s v="JUAN FERNANDO ACOSTA MIRKOW"/>
    <s v="1. Mejoramiento de la calidad en la gestión institucional para garantizar el acceso pertinente y oportuno de la información."/>
    <s v="N/A"/>
    <s v="1.1 Fortalecer la gestión institucional y la infraestructura física."/>
    <s v="N/A"/>
    <n v="3299016"/>
    <s v="3299016-Sedes mantenidas"/>
    <s v="3299016-01 Realizar mantenimiento preventivo y correctivo de las sedes del Instituto."/>
    <s v="SG26-03"/>
    <s v="Mantenimiento a  las sedes del IDEAM"/>
    <s v="Realizar los mantenimientos preventivos y correctivos requeridos en los equipos y sistemas del instituto, de acuerdo a los recursos asignados; así como las acciones de sostenimiento que permitan la operatividad de las sedes, oficinas de aeropuertos y las áreas operativas "/>
    <n v="14"/>
    <s v="N° total de contratos de mantenimientos preventivos ejecutados oportunamente"/>
    <s v="14 actas de recibo a satisfacción y/o informes finales de mantenimientos (Diciembre)"/>
    <s v="OK"/>
    <s v="Porcentaje"/>
    <d v="2026-01-01T00:00:00"/>
    <d v="2026-12-31T00:00:00"/>
    <n v="0"/>
    <n v="0"/>
    <n v="666322500"/>
    <n v="0"/>
    <n v="0"/>
    <n v="666322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4"/>
    <s v="Ejecutar la estrategia de servicio al ciudadano en el IDEAM, para mejorar la atención y gestión oportuna de PQRSDF mediante capacitaciones internas en protocolos de atención"/>
    <s v="Generar espacios de capacitación, asesoría o acompañamientos interna sobre protocolos de atención y gestión oportuna de PQRSDF"/>
    <n v="10"/>
    <s v="Informes de capacitaciones internas realizadas sobre protocolos de atención y gestión de PQRSDF en el IDEAM."/>
    <s v="10 informes, de marzo a diciembre "/>
    <s v="OK"/>
    <s v="Número"/>
    <d v="2026-01-02T00:00:00"/>
    <d v="2026-11-30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5"/>
    <s v="Garantizar el acceso a la información sobre la misionalidad del Ideam, que soliciten los grupos de valor e interés"/>
    <s v="Realizar seguimiento y control a la totalidad de las PQRSDF del instituto, así como generar respuesta a las asignadas al Grupo de Servicio al Ciudadano"/>
    <n v="12"/>
    <s v="Reporte de seguimiento con la consolidación del estado, la gestión y los resultados de las PQRSDF."/>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2 Servicio al ciudadano"/>
    <s v="9. Programa de Transparencia y Ética Pública_x000a_"/>
    <s v="13-Gestión de Servicio al Ciudadano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1 Formular e implementar la estrategia de participación ciudadana, para acceder a los grupos de interés y grupos de valor."/>
    <s v="SG26-06"/>
    <s v="Garantizar la ejecución de la estrategia de participación ciudadana, así como los mecanismos de interacción con los grupos de interés y de valor"/>
    <s v="Apoyar las actividades y capacitaciones de difusión de la información producida por el Ideam programadas en la estrategia de participación ciudadana, así como los mecanismos pertinentes para mantener interacción con los grupos de valor e interés"/>
    <n v="12"/>
    <s v="Registro consolidado de las capacitaciones externas en participación ciudadana y de los eventos misionales en los que el IDEAM hace presencia"/>
    <s v="12 informes, uno mensual. "/>
    <s v="OK"/>
    <s v="Número"/>
    <d v="2026-01-15T00:00:00"/>
    <d v="2026-12-31T00:00:00"/>
    <n v="0"/>
    <n v="0"/>
    <n v="256758622"/>
    <n v="0"/>
    <n v="0"/>
    <n v="25675862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3. Gestión con valores para el resultado"/>
    <s v="3.1 Fortalecimiento organizacional y simplificación de procesos."/>
    <s v="9. Programa de Transparencia y Ética Pública_x000a_"/>
    <s v="3-Gestión de las Comunicaciones"/>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69"/>
    <s v="3299069-Servicio de asistencia técnica"/>
    <s v="3299069-02 Formular e implementar la estrategia de comunicación  y divulgación de la información generada por la Entidad"/>
    <s v="SG26-07"/>
    <s v="Realizar campañas institucionales, contenidos, publicaciones, comunicados, boletines, entre otros ."/>
    <s v="Desarrollar la estrategia de comunicación a través de campañas institucionales y divulgación de contenidos de la entidad."/>
    <n v="4"/>
    <s v="Informes de las actividades de divulgación de contenidos de comunicación"/>
    <s v="4 Informes trimestrales, (marzo, junio, septiembre y diciembre) "/>
    <s v="OK"/>
    <s v="Número"/>
    <d v="2026-02-01T00:00:00"/>
    <d v="2026-12-31T00:00:00"/>
    <n v="0"/>
    <n v="0"/>
    <n v="1000000000"/>
    <n v="0"/>
    <n v="0"/>
    <n v="1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8"/>
    <s v="Hacer seguimiento a la implementación de las Tablas de Retención Documental - TRD,  en los archivos de gestión y central del Ideam. "/>
    <s v="Realizar seguimiento a la implementación de las Tablas de Retención Documental - TRD en los archivos de gestión de las dependencias y central del Ideam."/>
    <n v="56"/>
    <s v="Actualización de las Tablas de Retención Documental (TRD) del IDEAM​"/>
    <s v="Cuatrimestre 1: 6 TRD​_x000a_Cuatrimestre 2: 33 TRD_x000a_Cuatrimestre 3: 17 TRD"/>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09"/>
    <s v="Realizar los procesos técnicos archivísticos de organización y disposición final de 150 (ml)  metros Lineales de archivo del Archivo Central del Ideam."/>
    <s v="Organizar los documentos de los fondos del SCMH, HIMAT e IDEAM y preparar para la realización de la quinta transferencia secundaria al Archivo General de la Nación (AGN)​​"/>
    <n v="150"/>
    <s v="Implementación Tabla de Valoración Documental (TVD)  en el archivo histórico de la sede central del IDEAM ​​"/>
    <s v="Cuatrimestre 1: 45 ML_x000a_Cuatrimestre 2: 55 ML_x000a_Cuatrimestre 3: 50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0"/>
    <s v="Adelantar la revisión y actualización de los planes y programas del Sistema Integrado de Conservación, fortalecer su implementación y seguimiento en los Archivos del Ideam."/>
    <s v=" Actualizar e implementar los planes y programas del SIC en los archivos del IDEAM.​"/>
    <n v="12"/>
    <s v="Actualización, implementación y avance  SIC.​"/>
    <s v="12 monitoreo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1"/>
    <s v="Realizar la intervención de los archivos técnicos en las Áreas Operativas del Ideam. "/>
    <s v=" Capacitar y acompañar a funcionarios y contratistas del IDEAM en la correcta aplicación de las TRD para la gestión y conservación documental, asegurando las transferencias primarias anuales."/>
    <n v="7"/>
    <s v="Implementación de Tablas de Retención Documental (TRD) en el IDEAM​"/>
    <s v="Cuatrimestre 1: 1 Transferencia_x000a_Cuatrimestre 2: 3 Transferencia_x000a_Cuatrimestre 3: 3 Transferencia"/>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1 Generar información y conocimiento a través de los diferentes sistemas de monitoreo"/>
    <s v="N/A"/>
    <n v="3299052"/>
    <s v="3299052-Servicio de Gestión Documental"/>
    <s v="3299052-01 Archivos formados"/>
    <s v="SG26-12"/>
    <s v="Realizar los procesos técnicos archivísticos de organización y disposición final de 150 (ml)  metros Lineales de archivo del Archivo Central del Ideam."/>
    <s v="Organizar, clasificar y conservar el archivo técnico en las 9 áreas del IDEAM, optimizando el acceso a la información y garantizando datos técnicos disponibles de manera oportuna y confiable. "/>
    <n v="100"/>
    <s v="Organización archivo técnico en 9  de las 11 Áreas Operativas del IDEAM.​"/>
    <s v="Cuatrimestre 1: 28 ML_x000a_Cuatrimestre 2: 38 ML_x000a_Cuatrimestre 3: 34 ML"/>
    <s v="OK"/>
    <s v="Número"/>
    <d v="2026-01-0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1 Gestión documental (política de archivos y gestión documental)"/>
    <s v="1. Plan Institucional de Archivos de la Entidad ­PINAR_x000a_"/>
    <s v="19-Gestión Documental "/>
    <x v="1"/>
    <s v="2-SG"/>
    <s v="JUAN FERNANDO ACOSTA MIRKOW"/>
    <s v="1. Mejoramiento de la calidad en la gestión institucional para garantizar el acceso pertinente y oportuno de la información."/>
    <s v="N/A"/>
    <s v="2.2 Divulgar información para garantizar la prestación del servicio misional de la entidad"/>
    <s v="N/A"/>
    <n v="3299052"/>
    <s v="3299052-Servicio de Gestión Documental"/>
    <s v="3299052-01 Archivos formados"/>
    <s v="SG26-13"/>
    <s v="Implementar el desarrollo, soporte y mantenimiento evolutivo de los sistemas de gestión documental."/>
    <s v="Fortalecer los sistemas de gestión documental, garantizando su operatividad mediante la mejora continua en el desarrollo, soporte y mantenimiento evolutivo. "/>
    <n v="12"/>
    <s v="Informe de seguimiento a los avances obtenidos mediante la mejora, desarrollo  y soporte de los sistemas de gestión documental"/>
    <s v="12 informes, uno mensual. "/>
    <s v="OK"/>
    <s v="Número"/>
    <d v="2026-01-15T00:00:00"/>
    <d v="2026-12-31T00:00:00"/>
    <n v="0"/>
    <n v="0"/>
    <n v="111493238.14285715"/>
    <n v="0"/>
    <n v="0"/>
    <n v="111493238.142857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4"/>
    <s v="Planificar, ejecutar y evaluar el Plan de Bienestar Social e Incentivos, mediante programas orientados a la calidad de gvida laboral, el equilibrio vida–trabajo, la promoción de la salud física y mental, y el fortalecimiento del clima organizacional, garantizando su articulación con las necesidades del talento humano y los objetivos estratégicos institucionales, en cumplimiento del Decreto 612 de 2018._x000a_"/>
    <s v="_x000a_Medir el nivel de ejecución de los planes que conforman el Plan Estratégico de Talento Humano, a partir del seguimiento sistemático de sus actividades programadas.​"/>
    <n v="1"/>
    <s v="Porcentaje de avance en la ejecución del Plan Estratégico de Talento Humano y de los planes que lo integran"/>
    <s v="18% cuatrimestre 1_x000a_33% cuatrimestre 1_x000a_49% cuatrimestre 1"/>
    <s v="OK"/>
    <s v="Porcentaje"/>
    <d v="2026-01-01T00:00:00"/>
    <d v="2026-12-31T00:00:00"/>
    <n v="0"/>
    <n v="0"/>
    <n v="1887958501"/>
    <n v="0"/>
    <n v="0"/>
    <n v="18879585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ecnologías de la Información -­ PET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2 Disponer de servicios de tecnologías de la información y las comunicaciones en operación "/>
    <s v="INFO26-1"/>
    <s v="Brindar soporte y atención a la infraestructura tecnológica del IDEAM"/>
    <s v="Disponer de servicio de soporte técnico y atención especializada."/>
    <n v="1"/>
    <s v="Porcentaje de avance en el cumplimiento del PETI 2026​"/>
    <s v="Cuatrimestre 1: 15%_x000a_Cuatrimestre 2: 40%_x000a_Cuatrimestre 3. 45%"/>
    <s v="OK"/>
    <s v="Porcentaje"/>
    <d v="2026-01-01T00:00:00"/>
    <d v="2026-12-31T00:00:00"/>
    <n v="0"/>
    <n v="0"/>
    <n v="1846253172"/>
    <n v="0"/>
    <n v="0"/>
    <n v="184625317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Seguridad de la Información -­ PESI"/>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2"/>
    <s v="Implementar un esquema integral de soporte y mantenimiento evolutivo de los sistemas de información, servicios tecnológicos y aplicaciones institucionales, orientado a garantizar su disponibilidad, seguridad, continuidad operativa y mejora continua"/>
    <s v="Fortalecer la operatividad y continuidad tecnológica mediante la mejora continua en el soporte y mantenimiento evolutivo de sistemas, servicios y aplicaciones"/>
    <n v="1"/>
    <s v="Porcentaje de avance en el cumplimiento del PESI 2026​"/>
    <s v="Cuatrimestre 1: 33.3%_x000a_Cuatrimestre 2: 33.3%_x000a_Cuatrimestre 3. 33.3%"/>
    <s v="OK"/>
    <s v="Porcentaje"/>
    <d v="2026-01-01T00:00:00"/>
    <d v="2026-12-31T00:00:00"/>
    <n v="0"/>
    <n v="0"/>
    <n v="2350152783"/>
    <n v="0"/>
    <n v="0"/>
    <n v="235015278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3. Gestión con valores para el resultado"/>
    <s v="3.5 Seguridad y Gobierno Digital."/>
    <s v="10. Plan Estratégico de Tratamiento de Riesgos"/>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3"/>
    <s v="Realizar el cierre de brechas de la política gobierno digital y seguridad digital "/>
    <s v="Fortalecer la capacidad de cumplimiento de la política de gobierno digital y seguridad digital, asegurando una gestión más robusta y alineada con los estándares del MINTIC"/>
    <n v="1"/>
    <s v="Porcentaje de avance en el cumplimiento del Plan de Tratamiento de riesgos de seguridad y privacidad de la información 2026​"/>
    <s v="Cuatrimestre 1: 33.3%_x000a_Cuatrimestre 2: 33.3%_x000a_Cuatrimestre 3. 33.3%"/>
    <s v="OK"/>
    <s v="Número"/>
    <d v="2026-01-01T00:00:00"/>
    <d v="2026-12-31T00:00:00"/>
    <n v="0"/>
    <n v="0"/>
    <n v="1227370828"/>
    <n v="0"/>
    <n v="0"/>
    <n v="122737082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04048"/>
    <s v="3204048-Servicio de administración de los sistemas de información para los procesos de toma de decisiones"/>
    <s v="3204048-02 Elaborar informes de los aplicativos administrados"/>
    <s v="INF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073624000"/>
    <n v="0"/>
    <n v="0"/>
    <n v="2073624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
    <s v="Realizar un diagnóstico integral que permita identificar los requerimientos técnicos, administrativos y financieros necesarios para estructurar un sistema de costos de productos y servicios del IDEAM."/>
    <s v="Elaborar un diagnóstico integral que identifique y analice los requerimientos técnicos, administrativos y financieros necesarios para la estructuración de un sistema de costos de los productos y servicios del IDEAM, como insumo para la toma de decisiones y el fortalecimiento de la gestión institucional."/>
    <n v="1"/>
    <s v="Diagnóstico integral de requerimientos para el sistema de costos elaborado y aprobado"/>
    <s v="1 plan de trabajo aprobado (febrero)_x000a_2 informes de avance (marzo y abril)_x000a_1 Diagnóstico aprobado"/>
    <s v="OK"/>
    <s v="Número"/>
    <d v="2026-01-01T00:00:00"/>
    <d v="2026-12-31T00:00:00"/>
    <n v="0"/>
    <n v="0"/>
    <n v="35000000"/>
    <n v="0"/>
    <n v="0"/>
    <n v="35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9. Programa de Transparencia y Ética Pública_x000a_"/>
    <s v="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2"/>
    <s v="Revisar y actualizar la metodología e instrumentos de la gestión de proyectos del instituto, incluyendo tabulares de control y seguimiento."/>
    <s v="Fortalecer la gestión institucional mediante la consolidación, organización y disponibilidad de la información sobre programas y proyectos, para apoyar la planeación estratégica y la toma de decisiones."/>
    <s v="(1) Un Banco de programas y proyectos consolidado y actualizado al 100% durante la vigencia."/>
    <s v="Porcentaje de actualización del banco de programas y proyectos."/>
    <s v="Documento metodológico formalizado en SGI (marzo)_x000a_Matriz consolidada de proyectos en gestión (marzo)_x000a_Tablero de seguimiento diseñado (agosto)"/>
    <s v="OK"/>
    <s v="Porcentaje"/>
    <d v="2026-01-01T00:00:00"/>
    <d v="2026-12-31T00:00:00"/>
    <n v="0"/>
    <n v="0"/>
    <n v="137259773.90909091"/>
    <n v="0"/>
    <n v="0"/>
    <n v="2385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3"/>
    <s v="Realizar el seguimiento sistemático a los compromisos, indicadores y acciones del Programa de Transparencia y Ética Pública, consolidando y analizando la información reportada por las dependencias para identificar avances, brechas y oportunidades de mejora."/>
    <s v="Promover y consolidar una cultura de legalidad sustentada en los principios de transparencia, acceso a la información, lucha contra la corrupción, integridad y el servicio público, mediante la implementación de acciones que fortalezcan estos valores y aseguren su sostenibilidad a largo plazo."/>
    <n v="1"/>
    <s v="Promedio ponderado de avance de las actividades reportadas como cumplidas en la vigencia​"/>
    <s v="3 actividades, primer cuatrimestre_x000a_11 actividades, segundo cuatrimestre_x000a_17 actividades, tercer cuatrimestre"/>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99) Fortalecimiento de la gestión y dirección del sector Ambiente y Desarrollo Sostenible. "/>
    <s v="2. Democratización del acceso y uso de la información ambiental"/>
    <s v="2.1 Consolidar y modernizar los sistemas de información ambiental del IDEAM, para asegurar la disponibilidad, confiabilidad y accesibilidad de la información ambient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4"/>
    <s v="Ejecutar una estrategia de formación y sensibilización a nivel interno para fortalecer el conocimiento de funcionarios y contratistas sobre Escazú y su aplicación en el Ideam"/>
    <s v="Fortalecer el conocimiento de contratistas y funcionarios del Ideam en torno al Acuerdo de Escazú "/>
    <n v="1"/>
    <s v="Estrategia de formación y sensibilización ejecutada_x000a__x000a_Hito 1: Diseño e implementación de instrumento para definir la Línea base conocimientos de Escazú en la entidad (15%)_x000a_Hito 2: Espacios de formación ejecutados (35%)_x000a_Hito 3: Campaña de comunicaciones ejecutada (35%)_x000a_Hito 4: Aplicación de Instrumento para determinar impacto de los espacios de sensibilización y comunicaciones (Comparar línea base)(15%)"/>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5"/>
    <s v="Formular y hacer seguimiento al plan de cambios del modelo de operación por procesos de acuerdo con los análisis disponibles relacionados con el rediseño institucional"/>
    <s v="Diseñar el Plan de Gestión del Cambio que facilite la actualización del mapa de procesos institucional, asegurando la articulación con el Modelo Integrado de Planeación y Gestión (MIPG), la normatividad vigente y las buenas prácticas de gestión organizacional, con el fin de fortalecer la eficiencia, la transparencia y la mejora continua en los procesos del Instituto."/>
    <n v="4"/>
    <s v="4 instrumentos de formulación y seguimiento elaborados"/>
    <s v="Plan formulado (marzo)_x000a_Reportes de seguimiento (junio, sept, dic)"/>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No aplica"/>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6"/>
    <s v="Apoyar, en coordinación con las diferentes áreas responsables, la documentación del SGA desde el lineamiento estratégico y los instrumentos de operación y seguimiento"/>
    <s v="Fortalecer el Sistema de Gestión Ambiental del Ideam, en cumplimiento con la misionalidad del Instituto y la normatividad vigente"/>
    <n v="1"/>
    <s v="Porcentaje de avance en la ejecución de entregables"/>
    <s v="Diagnóstico actualizado (marzo)_x000a_Lineamientos estratégicos incluidos Manual del MIPG del IDEAM (abril)_x000a_Plan Institucional de Gestión Ambiental formulado (junio)_x000a_2 reportes de seguimiento a la actualización documental (julio, octubre"/>
    <s v="OK"/>
    <s v="Porcentaje"/>
    <d v="2026-01-01T00:00:00"/>
    <s v="31/06/2026"/>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7. Control Interno"/>
    <s v="7.1 Control Interno"/>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7"/>
    <s v="Actualizar la política y documentación de gestión de riesgos del instituto a partir de los lineamientos vigentes, incluyendo indicadores clave de riesgos para el instituto. "/>
    <s v="Actualizar los documentos estratégicos y metodológicos de la gestión de riesgos institucional de acuerdo con la actualización de la guía del DAFP y la normativa vigente, incluyendo política, procedimiento, manual, parametrización del módulo de la Suit, propuesta del diseño de indicadores clave de riesgos, entre otros documentos. "/>
    <n v="1"/>
    <s v="Porcentaje de avance en la ejecución de entregables"/>
    <s v="Política actualizada (Manual) (mayo)_x000a_Metodología actualizada (procedimiento) (mayo)_x000a_Actualización Suite (junio)_x000a_Propuesta indicadores (agosto)"/>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3 Gestión de la información estadística"/>
    <s v="11. Plan de Tratamiento de Riesgos de Seguridad y Privacidad de la Información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8"/>
    <s v="Proponer documento metodológico para la anonimización de información clave del IDEAM (Bases y Operaciones Estadísticas) "/>
    <s v="Fortalecer la accesibilidad y transparencia de la información estadística ambiental, hidrológica, meteorológica y climática del IDEAM, fortaleciendo la toma de decisiones y la participación ciudadana"/>
    <n v="1"/>
    <s v="Porcentaje de avance publicación de las bases de datos de las OOEE"/>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5. Información y Comunicación"/>
    <s v="5.2 Transparencia, acceso a la información pública y lucha contra la corrupción"/>
    <s v="9. Programa de Transparencia y Ética Pública_x000a_"/>
    <s v="2-Gestión del Sistema de Gestión Integrado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9"/>
    <s v="Diseñar e implementar campaña de divulgación y fortalecimiento del conocimiento del MIPG del Instituto."/>
    <s v="Diseñar, planear e implementar una estrategia de comunicación interna que permita socializar y fortalecer el conocimiento del funcionamiento del Sistema de Gestión Integrado (SGI) en las áreas operativas del Ideam, con el fin de promover la apropiación institucional, la mejora continua y el cumplimiento de los lineamientos normativos vigentes."/>
    <s v="Al menos 80% de las áreas operativas del Instituto reciben y participan en la campaña de comunicación del SGI, garantizando la socialización de los componentes, políticas y procesos del sistema."/>
    <s v="Porcentaje de áreas operativas del Ideam que han recibido y participado en la campaña de comunicación del Sistema de Gestión Integrado."/>
    <s v="Describir entregables y en qué meses. "/>
    <s v="OK"/>
    <s v="Porcentaje"/>
    <d v="2026-01-01T00:00:00"/>
    <d v="2026-12-3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5-Gestión de Cooperación y Asuntos Internacionales "/>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1 Mantener el sistema de gestión integrado en el instituto, articulado con las políticas del Modelo Integrado de Planeación y Gestión."/>
    <s v="OAP26-10"/>
    <s v="Participar activamente en espacios de alto nivel, tanto multilaterales como bilaterales, con el fin de fortalecer el posicionamiento internacional del IDEAM como instituto técnico de referencia, así como explorar oportunidades de cooperación científica, técnica y/o financiera, que contribuyan al desarrollo y mejora de las capacidades institucionales."/>
    <s v="Impulsar la proyección internacional del IDEAM como entidad técnica destacada, mediante su involucramiento en escenarios de alto nivel en ámbitos multilaterales y bilaterales, con el propósito de detectar y gestionar oportunidades de colaboración científica, técnica y/o financiera que fortalezcan y expandan las capacidades institucionales."/>
    <s v="Participar en al menos 8 espacios internacionales de alto nivel multilaterales y/o bilaterales que permitan explorar nuevas oportunidades de cooperación (científica, técnica o financiera) orientadas al fortalecimiento de las capacidades institucionales del IDEAM."/>
    <s v="Número de espacios internacionales de alto nivel en los que participa el IDEAM durante el año."/>
    <s v="Describir entregables y en qué meses. "/>
    <s v="OK"/>
    <s v="Número"/>
    <d v="2026-03-02T00:00:00"/>
    <d v="2026-12-15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Gestión de la Planeación"/>
    <x v="3"/>
    <s v="4-OAP"/>
    <s v="Olga Marcela Vargas"/>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P26-11"/>
    <s v="Ajustar y actualizar los proyectos de inversión del IDEAM financiados con recursos del PGN, garantizando su alineación con las metas, políticas y prioridades definidas para el siguiente periodo de gobierno."/>
    <s v="Actualizar y preparar los proyectos de inversión del IDEAM para la nueva vigencia gubernamental, asegurando que los proyectos vigentes (BPIN 202300000000270 y BPIN 202300000000271) culminen adecuadamente en 2026 y que sus versiones ajustadas respondan a las necesidades institucionales para el periodo 2027–2030."/>
    <s v="2 proyectos de inversión formulados y actualizados para la vigencia 2027–2030."/>
    <s v="Número de proyectos de inversión ajustados y actualizados."/>
    <s v="Describir entregables y en qué meses. "/>
    <s v="OK"/>
    <s v="Número"/>
    <d v="2026-01-01T00:00:00"/>
    <d v="2026-07-01T00:00:00"/>
    <n v="0"/>
    <n v="0"/>
    <n v="137259773.90909091"/>
    <n v="0"/>
    <n v="0"/>
    <n v="137259773.9090909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1"/>
    <s v="Realizar visitas de operación y mantenimiento a la red de estaciones Hidrometeorológicas de Propiedad del IDEAM."/>
    <s v="Garantizar la operatividad de la Red para la generación de información hidrometeorológica para la toma de decisiones."/>
    <n v="7000"/>
    <s v="Visitas realizadas a la red de estaciones hidrometeorológicas"/>
    <s v="Visitas realizadas a la red de estaciones hidrometeorológicas"/>
    <s v="OK"/>
    <s v="Número"/>
    <d v="2026-02-01T00:00:00"/>
    <d v="2026-12-15T00:00:00"/>
    <n v="0"/>
    <n v="0"/>
    <n v="6851625158"/>
    <n v="0"/>
    <n v="0"/>
    <n v="685162515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Manuel de Jesús Padilla Lóp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2"/>
    <s v="Realizar el seguimiento al estado de la red de estaciones automáticas propiedad del IDEAM."/>
    <s v="Garantizar la generación de información hidrometeorológica para la toma de decisiones."/>
    <n v="12"/>
    <s v="Informes del estado de la red de estaciones automáticas "/>
    <s v="Informes del estado de la red de estaciones automáticas "/>
    <s v="OK"/>
    <s v="Número"/>
    <d v="2026-01-01T00:00:00"/>
    <d v="2026-12-31T00:00:00"/>
    <n v="0"/>
    <n v="0"/>
    <n v="1119716707"/>
    <n v="0"/>
    <n v="0"/>
    <n v="111971670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3"/>
    <s v="Capturar y procesar la información hidrometeorológica proveniente de la Red de estaciones del IDEAM."/>
    <s v="Garantizar la disponibilidad de la información generada por las estaciones hidrometereológicas en las plataformas de consulta."/>
    <n v="12"/>
    <s v="Reportes de la información procesada que es generada en estaciones hidrometeorológica disponible en la plataforma DHIME."/>
    <s v="Reportes de la información procesada que es generada en estaciones hidrometeorológica disponible en la plataforma DHIME."/>
    <s v="OK"/>
    <s v="Número"/>
    <d v="2026-02-01T00:00:00"/>
    <d v="2026-12-31T00:00:00"/>
    <n v="0"/>
    <n v="0"/>
    <n v="710342226"/>
    <n v="0"/>
    <n v="0"/>
    <n v="71034222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4"/>
    <s v="Elaborar informe consolidado de la red de estaciones (automáticas + convencionales) que den cuenta de la evolución en el cuatrienio"/>
    <s v="Consolidar la gestión del cuatrienio frente al estado de la red hidrometeorológica"/>
    <n v="1"/>
    <s v="Informe consolidado al cierre de gobierno (corte a junio)"/>
    <s v="Informe consolidado al cierre de gobierno (corte a junio)"/>
    <s v="OK"/>
    <s v="Número"/>
    <d v="2026-02-01T00:00:00"/>
    <d v="2026-06-30T00:00:00"/>
    <n v="0"/>
    <n v="0"/>
    <n v="400000000"/>
    <n v="0"/>
    <n v="0"/>
    <n v="4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airo Andrés Garzón Hernández"/>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5"/>
    <s v="Fabricar las estructuras y reparar, ajustar y/o calibrar los instrumentos en las variables de temperatura del aire, humedad relativa y presión atmosférica de la red de estaciones hidrometeorológicas del IDEAM."/>
    <s v="Garantizar las condiciones de infraestructura y de funcionamiento de los instrumentos para una generación de información confiable. "/>
    <n v="0.85"/>
    <s v="Porcentaje de solicitudes atendidas para la fabricación de las estructuras, reparación, ajuste o calibración de los instrumentos en las variables de temperatura "/>
    <s v="Porcentaje de solicitudes atendidas para la fabricación de las estructuras, reparación, ajuste o calibración de los instrumentos en las variables de temperatura "/>
    <s v="OK"/>
    <s v="Porcentaje"/>
    <d v="2026-02-01T00:00:00"/>
    <d v="2026-12-31T00:00:00"/>
    <n v="0"/>
    <n v="0"/>
    <n v="1237389595"/>
    <n v="0"/>
    <n v="0"/>
    <n v="123738959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6"/>
    <s v="Realizar los pagos a los observadores voluntarios de la Red Hidrometeorológica del IDEAM."/>
    <s v="Garantizar el reconocimiento por la captura de la información tomada por los observadores voluntarios de la vigencia 2025."/>
    <n v="1"/>
    <s v="Porcentaje de ejecución de los recursos para el pago de observadores voluntarios de las 11 Áreas Operativas."/>
    <s v="Porcentaje de ejecución de los recursos para el pago de observadores voluntarios de las 11 Áreas Operativas."/>
    <s v="OK"/>
    <s v="Porcentaje"/>
    <d v="2026-06-01T00:00:00"/>
    <d v="2026-12-31T00:00:00"/>
    <n v="0"/>
    <n v="0"/>
    <n v="3420200000"/>
    <n v="0"/>
    <n v="0"/>
    <n v="34202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7"/>
    <s v="Adquirir, instalar y poner en funcionamiento estaciones hidrometeorológicas en el marco del cumplimiento a la meta 31 establecida por el país en las NDC"/>
    <s v="Garantizar la adquisición de estaciones hidrometeorológicas que aporten al cumplimiento de la meta de los compromisos de NDC"/>
    <n v="26"/>
    <s v="Número de nuevas estaciones hidrometeorológicas con transmisión en tiempo real conectadas al sistemas de alerta temprana - SAT"/>
    <s v="#estaciones hidrometeorológicas nuevas en funcionamiento/#estaciones hidrometeorológicas programadas *(100)"/>
    <s v="OK"/>
    <s v="Número"/>
    <d v="2026-07-01T00:00:00"/>
    <d v="2026-12-31T00:00:00"/>
    <n v="0"/>
    <n v="0"/>
    <n v="1000000000"/>
    <n v="0"/>
    <n v="2700000000"/>
    <n v="37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Jorge Andrés González Rojas"/>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8"/>
    <s v="Generar información por parte de los 4 radares propiedad del IDEAM"/>
    <s v="Garantizar el funcionamiento y generación de información de los sistemas de radares meteorológicos, así como la transmisión de la información a la sede central."/>
    <n v="12"/>
    <s v="Informes mensuales de operación de los radares (describe el estado de funcionamiento del radar)"/>
    <s v="Informes mensuales de operación de los radares (describe el estado de funcionamiento del radar)"/>
    <s v="OK"/>
    <s v="Número"/>
    <d v="2026-07-01T00:00:00"/>
    <d v="2026-12-31T00:00:00"/>
    <n v="0"/>
    <n v="0"/>
    <n v="1000000000"/>
    <n v="0"/>
    <n v="3000000000"/>
    <n v="400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09"/>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228545200"/>
    <n v="0"/>
    <n v="0"/>
    <n v="2285452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10-Laboratorio de Calidad "/>
    <x v="4"/>
    <s v="5-SH"/>
    <s v="Claudia María Ávila Laverde"/>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0"/>
    <s v="Realizar el análisis de la calidad del agua en las estaciones de monitoreo propuestas en el marco del convenio con la CAM"/>
    <s v="Realizar el monitoreo de las variables asociadas a la red de calidad de agua en la zona de influencia de CAM"/>
    <n v="86"/>
    <s v="Número de puntos de monitoreo en el marco del convenio con la CAM"/>
    <s v="1. Entregable: 3 Informes con el avance (Octubre, noviembre  y diciembre) "/>
    <s v="OK"/>
    <s v="Número"/>
    <d v="2026-01-01T00:00:00"/>
    <s v="31/12/206"/>
    <n v="0"/>
    <n v="0"/>
    <n v="0"/>
    <n v="340000000"/>
    <n v="0"/>
    <n v="34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6-Generación de Datos e Información Hidrometereológica y Ambiental para la  Toma de Decisiones "/>
    <x v="4"/>
    <s v="5-SH"/>
    <s v="Fabio Andrés Bernal Quiroga"/>
    <s v="2. Fortalecimiento del conocimiento e información para la conservación, recuperación y restauración ambiental."/>
    <s v="N/A"/>
    <s v="2.1 Generar información y conocimiento a través de los diferentes sistemas de monitoreo"/>
    <s v="N/A"/>
    <n v="3204041"/>
    <s v="3204041-Estaciones meteorológicas mejoradas"/>
    <s v="3204041-01 Operar los sistemas de monitoreo y seguimiento hasta el suministro de  datos"/>
    <s v="SH26-11"/>
    <s v="Generar información y reportes sobre actividades de modelación hidrológic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5"/>
    <s v="Documentos de modelación hidrológica:_x000a_1. Documento Oferta Hídrica Total Superficial - OHTS del Estudio Nacional del Agua - ENA 2026 (1 documento con resultados)_x000a_2. Cartografía de extensión de inundaciones, actualización de base datos geográficos de sistemas hídricos (1 capa)_x000a_3. Documento análisis de la Oferta Hídrica Total Superficial - OHTS frente a la variabilidad y cambio climático para el Estudio Nacional del Agua ENA – 2026 (1 documento)_x000a_4. Resultados y análisis de la modelación Hidrológica e hidráulica de La Mojana y/o Rio Amazonas_x000a_5. Actualización del componente hidrológico de Boletín de Predicción con la inclusión de predicción hidrológica mensual."/>
    <s v="1. Junio_x000a_2. Diciembre _x000a_3. Diciembre _x000a_4. Diciembre _x000a_5. Noviembre "/>
    <s v="OK"/>
    <s v="Número"/>
    <d v="2026-01-01T00:00:00"/>
    <s v="31/12/206"/>
    <n v="0"/>
    <n v="0"/>
    <n v="961848000"/>
    <n v="0"/>
    <n v="0"/>
    <n v="961848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Ana María Bernal Vásquez "/>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H26-12"/>
    <s v="Generar documentos de carácter técnico-científico mediante el análisis, consolidación, revisión y reporte de variables e indicadores del agua"/>
    <s v="Realizar el seguimiento y la evaluación del estado y la dinámica del agua en Colombia para generar información y conocimiento mediante la elaboración de reportes, boletines y documentos de carácter técnico-científico que sirvan de insumo para los tomadores de decisiones y la gestión integral de los recursos hídricos."/>
    <n v="14"/>
    <s v="Número de documentos de carácter técnico científico elaborados en torno a variables e indicadores del agua"/>
    <s v="_x000a__x000a_1. 2 Documentos técnicos de análisis hidrológico elaborados en el marco del ENA 2026. (Doc. Avance junio- Doc. Final Dic)_x000a_2. Boletines SIRH/ (1 mensual) publicados"/>
    <s v="OK"/>
    <s v="Número"/>
    <d v="2026-02-01T00:00:00"/>
    <d v="2026-12-31T00:00:00"/>
    <n v="0"/>
    <n v="0"/>
    <n v="1628431816"/>
    <n v="0"/>
    <n v="0"/>
    <n v="16284318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laudia María Ávila Laverd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3"/>
    <s v="Realizar el monitoreo de la Red de Calidad de Agua del Ideam"/>
    <s v="Hacer seguimiento de las variables asociadas a la red de calidad del agua del Ideam"/>
    <n v="100"/>
    <s v="Número de estaciones monitoreadas de la Red de Calidad de Agua"/>
    <s v="Entregable: Informes de avance de monitoreo mensual (12 informes)"/>
    <s v="OK"/>
    <s v="Número"/>
    <d v="2026-01-01T00:00:00"/>
    <s v="31/12/206"/>
    <n v="0"/>
    <n v="0"/>
    <n v="2748884854"/>
    <n v="0"/>
    <n v="0"/>
    <n v="2748884854"/>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4"/>
    <s v="Realizar seguimiento a las variables hidrológicas de nivel, caudal y sedimentos "/>
    <s v="Generar datos e información provenientes del seguimiento y monitoreo hidrológico (Red básica nacional de estaciones hidrológicas)"/>
    <n v="12"/>
    <s v="Informe de avance en el proceso de validación de las variables de nivel, caudal y sedimentos. _x000a_Que debe contener: _x000a_# estaciones con curva de gasto vigente/# estaciones con programa de aforos líquidos según requerimientos mínimos definidos para 2026. _x000a_"/>
    <s v="Verificación y calidad de Datos hidrometeorológicos – Revisión de series de variables generadas en la RED, uso de nuevas tecnologías para calidad de datos $1.326 MM_x000a__x000a_El informe debe contener el indicador # estaciones con curva de gasto vigente/# estaciones con programa de aforos líquidos según requerimientos mínimos definidos para 2026, en el mes en que se reportan los avances en la validación de caudales. "/>
    <s v="OK"/>
    <s v="Número"/>
    <d v="2026-01-01T00:00:00"/>
    <s v="31/12/206"/>
    <n v="0"/>
    <n v="0"/>
    <n v="310000000"/>
    <n v="0"/>
    <n v="0"/>
    <n v="310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4"/>
    <s v="5-SH"/>
    <s v="Camilo Alejandro Pedraza Pér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H26-15"/>
    <s v="Elaborar la documentación de la operación estadística Variables hidrológicas para dar cumplimiento a los requisitos exigidos en la norma técnica NTC PE 1000:2020"/>
    <s v="Dar cumplimiento a los requerimientos de calidad estadística establecidos por la Ley 2335 de 2023 y la NTC PE 1000:2020"/>
    <n v="3"/>
    <s v="Documentos elaborados y aprobados de la operación estadística &quot;Variables hidrológicas&quot;:_x000a_1. Plan General (octubre 2026)_x000a_2. Documentos Metodológico (Avance semestral - VF diciembre)_x000a_3. Ficha Metodológica (VF diciembre)_x000a_"/>
    <s v="Documentos elaborados y aprobados de la operación estadística &quot;Variables hidrológicas&quot;:_x000a_1. Plan General (octubre 2026)_x000a_2. Documentos Metodológico (Avance semestral - VF diciembre)_x000a_3. Ficha Metodológica (VF diciembre)_x000a_"/>
    <s v="OK"/>
    <s v="Número"/>
    <d v="2026-01-01T00:00:00"/>
    <s v="31/12/206"/>
    <n v="0"/>
    <n v="0"/>
    <n v="97000000"/>
    <n v="0"/>
    <n v="0"/>
    <n v="970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1"/>
    <s v="Publicación de los boletines y reportes periódicos. "/>
    <s v="Facilitar la difusión de información asociada a las condiciones de clima a través de los diferentes reportes, boletines y demás mecanismos de envío de análisis a entidades nacionales e internacionales para la toma decisiones"/>
    <s v="Dar cumplimiento al 80 % de las publicaciones asociadas al cronograma regular."/>
    <s v="Dar cumplimiento al 80 % de las publicaciones asociadas al cronograma regular, con una validación de calidad por parte de los usuarios finales de como mínimo 4 veces al año "/>
    <s v="Definir entregables y meses"/>
    <s v="OK"/>
    <s v="Porcentaje"/>
    <d v="2026-01-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11-Meteorología y Aeronáutica "/>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2"/>
    <s v="Participación en espacios de difusión de la información como las Mesas agroclimáticas, comités y demás espacios en los que la subdirección tenga injerencia misional. "/>
    <s v="Facilitar la difusión de información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 de cumplimiento de satisfacción de usuarios finale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3"/>
    <s v="Medir el nivel de satisfacción de los grupos de interés a través de la participación en espacios de difusión de la información como las Mesas agroclimáticas, comités y demás espacios en los que la subdirección tenga injerencia misional. "/>
    <s v="Conocer el nivel de satisfacción de los grupos de interés con la información difundida, asociada a las condiciones de clima a través de los diferentes reportes, boletines y demás mecanismos de envío de análisis a entidades nacionales e internacionales para la toma decisiones"/>
    <s v="Validación de calidad de reportes regulares por parte de los usuarios finales de como mínimo 4 veces al año, con un cumplimiento del 70%."/>
    <s v="Porcentaje obtenido/ el total de encuestas aplicadas"/>
    <s v="Definir entregables y meses"/>
    <s v="OK"/>
    <s v="Porcentaje"/>
    <d v="2026-03-15T00:00:00"/>
    <d v="2026-12-15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5"/>
    <s v="6-SM"/>
    <s v="Teniente Coronel Diana Carolina Rueda Dimate"/>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METEO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977540502.25"/>
    <n v="0"/>
    <n v="0"/>
    <n v="977540502.2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01"/>
    <s v="Consolidar y analizar bases de datos de sistemas de información RUA y PCB que integran resultados (gráficas, mapas, sábanas de información, indicadores)"/>
    <s v="Hacer seguimiento en la consolidación y ajustes estadísticos de bases de datos como insumo para la elaboración de informes e indicadores ambientales nacionales "/>
    <n v="3"/>
    <s v="Insumos técnicos - estadísticos "/>
    <s v="1 documento en junio, 1 documento en septiembre, 1 documento en diciembre, entregas parciales y progresivas para la elaboración de RUA Y PCB"/>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2"/>
    <s v="Elaborar documentos técnicos informáticos relacionados con la operación, mantenimiento evolutivo de subsistemas de información."/>
    <s v="Realizar seguimiento al estado de los sistemas de información y los avances informáticos "/>
    <n v="2"/>
    <s v="Reportes técnicos sobre el funcionamiento de la herramienta RUA Y PCB"/>
    <s v="1 documento en julio, 1documento en diciembre"/>
    <s v="OK"/>
    <s v="Número"/>
    <d v="2026-02-01T00:00:00"/>
    <d v="2026-12-31T00:00:00"/>
    <n v="0"/>
    <n v="0"/>
    <n v="110056000"/>
    <n v="0"/>
    <n v="0"/>
    <n v="11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3"/>
    <s v="Elaborar informes técnicos con relación a la atención oportuna y soporte técnico a usuarios de subsistemas de información: autoridades ambientales, empresas, ministerios y SINA en general"/>
    <s v="Realizar seguimiento a la atención de PQRS por parte de los profesionales del GSSD"/>
    <n v="4"/>
    <s v="Informes trimestrales en marco de la asistencia técnica a los grupos de valor "/>
    <s v="1 documento en marzo,  1 documento en junio, 1 documento en septiembre, 1 documento en diciembre"/>
    <s v="OK"/>
    <s v="Número"/>
    <d v="2026-02-01T00:00:00"/>
    <d v="2026-12-31T00:00:00"/>
    <n v="0"/>
    <n v="0"/>
    <n v="140956000"/>
    <n v="0"/>
    <n v="0"/>
    <n v="1409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4"/>
    <s v="Elaboar análisis de tiempo y movimientos para los trámites de acreditación."/>
    <s v="Realizar seguimiento a la eficacia del trámite de acreditación"/>
    <n v="4"/>
    <s v="Informe trimestral de tiempos y movimientos"/>
    <s v="Informe trimestral de tiempos y movimient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2 Desarrollar buenas prácticas de laboratorio (BPL)."/>
    <s v="SEA26-05"/>
    <s v="Elaborar informe de análisis de la evaluación de satisfacción de usuarios del trámite de acreditación."/>
    <s v="Evaluar la satisfacción de usuarios frente al trámite gestionado"/>
    <n v="2"/>
    <s v="Informes semestrales elaborados"/>
    <s v="Informes semestrales elaborado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eison Duván Peñaloza"/>
    <s v="2. Fortalecimiento del conocimiento e información para la conservación, recuperación y restauración ambiental."/>
    <s v="N/A"/>
    <s v="2.1 Generar información y conocimiento a través de los diferentes sistemas de monitoreo"/>
    <s v="N/A"/>
    <n v="3204007"/>
    <s v="3204007-Servicio de acreditación de laboratorios y organizaciones"/>
    <s v="3204007-02 Desarrollar buenas prácticas de laboratorio (BPL)."/>
    <s v="SEA26-06"/>
    <s v="Efectuar la auditoría interna al Sistema de Gestión del Grupo de acreditación con base en la norma 17011."/>
    <s v="Verificar los requisitos de la norma y generar el respectivo informe de auditoría"/>
    <n v="1"/>
    <s v="Informe de auditoría"/>
    <s v="Informe de auditoría"/>
    <s v="OK"/>
    <s v="Número"/>
    <d v="2026-01-01T00:00:00"/>
    <d v="2026-11-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2. Plan Anual de Adquisiciones_x000a_"/>
    <s v="9-Acreditación de Laboratorios "/>
    <x v="6"/>
    <s v="7-SEA"/>
    <s v="Jeison Duván Peñaloza"/>
    <s v="2. Fortalecimiento del conocimiento e información para la conservación, recuperación y restauración ambiental."/>
    <s v="N/A"/>
    <s v="2.2 Divulgar información para garantizar la prestación del servicio misional de la entidad"/>
    <s v="N/A"/>
    <n v="3204007"/>
    <s v="3204007-Servicio de acreditación de laboratorios y organizaciones"/>
    <s v="3204007-01 Realizar las visitas de evaluación para generar informes y actos administrativos relacionados con la autorización y acreditación del laboratorio"/>
    <s v="SEA26-07"/>
    <s v="Acreditar y Autorizar Organismos de Evaluación de la Conformidad  para el cumplimiento de la normatividad vigente a través de esquemas de evaluación de sistemas de gestión. "/>
    <s v="Acreditar y autorizar Organismos de Evaluación de la Conformidad, a través de esquemas de evaluación de sistemas de gestión, lineamientos y procedimientos aplicables para el cumplimiento de la normatividad vigente. "/>
    <n v="12"/>
    <s v="Informe mensual del listado de laboratorios acreditados"/>
    <s v="Informe mensual del listado de laboratorios acreditados"/>
    <s v="OK"/>
    <s v="Número"/>
    <d v="2026-01-02T00:00:00"/>
    <d v="2026-12-31T00:00:00"/>
    <n v="0"/>
    <n v="0"/>
    <n v="0"/>
    <n v="4099005000"/>
    <n v="0"/>
    <n v="4099005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Ana María Hernández Hernández"/>
    <s v="2. Fortalecimiento del conocimiento e información para la conservación, recuperación y restauración ambiental."/>
    <s v="N/A"/>
    <s v="2.2 Divulgar información para garantizar la prestación del servicio misional de la entidad"/>
    <s v="N/A"/>
    <n v="3204048"/>
    <s v="3204048-Servicio de administración de los sistemas de información para los procesos de toma de decisiones"/>
    <s v="3204048-01 Administrar los sistemas de información RUA, RESPEL, PCB, RETC Y RUM."/>
    <s v="SEA26-08"/>
    <s v="Recolectar y generar información, conocimiento e investigación sobre la contaminación y degradación del ambiente y realizar  estudios e investigaciones ambientales "/>
    <s v="Generar información y conocimiento para el seguimiento del estado del ambiente, a través de la producción de documentos, estudios e investigaciones"/>
    <n v="17"/>
    <s v="Informes de calidad del aire "/>
    <s v="11 Boletines de calidad del aire (mensual de feb a dic) _x000a_1 informe anual de calidad del aire (agosto)_x000a_1 Informe del procesamiento de la base de datos del SISAIRE (Junio) _x000a_2 Informe de las actividades de capacitación y soporte técnico (junio y noviembre)_x000a_2 Informe del mantenimiento evolutivo del SISAIRE (Junio y noviembre) "/>
    <s v="OK"/>
    <s v="Número"/>
    <d v="2026-01-02T00:00:00"/>
    <d v="2026-12-31T00:00:00"/>
    <n v="0"/>
    <n v="0"/>
    <n v="119584218"/>
    <n v="0"/>
    <n v="0"/>
    <n v="11958421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2. Plan Anual de Adquisiciones_x000a_"/>
    <s v="7-Generación de Conocimiento e Investigación"/>
    <x v="6"/>
    <s v="7-SEA"/>
    <s v="Yamile Andrea Moreno Saboyá"/>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09"/>
    <s v="Realizar el análisis y procesamiento de información técnica y científica en lo relacionado con el ordenamiento ambiental del territorio"/>
    <s v="Generar conocimiento para el seguimiento del estado del ambiente, como insumo para la toma de decisiones y la democratización de información ambiental "/>
    <n v="7"/>
    <s v="Insumos para la formulación de bases técnicas para el ordenamiento ambiental del territorio"/>
    <s v="Documentos sobre CSA caracterizados= 1 (julio), 2 (diciembre)_x000a_Documento de enfoque social en el marco del OAT= 1(diciembre)_x000a_Documento economía-ordenamiento= 1 (agosto)_x000a_Documento de indicador para procesos OAT= 1 (septiembre)_x000a_Documento validación Indice de Susceptibilidad a conflictos socioambientales= 1 (diciembre)"/>
    <s v="OK"/>
    <s v="Número"/>
    <d v="2026-01-02T00:00:00"/>
    <d v="2026-12-31T00:00:00"/>
    <n v="0"/>
    <n v="0"/>
    <n v="723460000"/>
    <n v="0"/>
    <n v="0"/>
    <n v="72346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4. Gestión del conocimiento y análisis de la información ambiental para el desarrollo  sostenible del territorio, la gestión del cambio climático, la gestión del riesgo de desastres y  el estado del patrimonio natural."/>
    <s v="4.1 Priorizar y desarrollar bases científicas para el conocimiento y análisis de información ambiental , que permita comprender los fenómenos ambientales, para la toma de decisiones y la gestión sostenible del patrimonio natural del paí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0"/>
    <s v="Elaborar  estudios y documentos técnicos relacionados con el cambio ambiental global y sus efectos "/>
    <s v="Generar conocimiento relacionado con cambio climático, como insumo para la toma de decisiones y la democratización de información ambiental "/>
    <n v="5"/>
    <s v="Documentos técnicos relacionados con temas de cambio climático "/>
    <s v="1. Documento con avances de la meta 46 de la ey 2169 de 2021 (Octubre)_x000a_2. Inventario de emisiones y absorciones atmosféricas. (Agosto)_x000a_3. Comunicación Nacional de Cambio Climático (Agosto)_x000a_4. Estrategia de educación, formación y sensibilzación de públicos en Cambio Climático (Julio)._x000a_5. Documentos de posición para la negociación internacional, relacionada con Cambio Climático (diciembre). "/>
    <s v="OK"/>
    <s v="Número"/>
    <d v="2026-01-01T00:00:00"/>
    <d v="2026-12-31T00:00:00"/>
    <n v="0"/>
    <n v="0"/>
    <n v="300528532"/>
    <n v="0"/>
    <n v="0"/>
    <n v="30052853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5. Información y Comunicación"/>
    <s v="5.2 Transparencia, acceso a la información pública y lucha contra la corrupción"/>
    <s v="No aplica"/>
    <s v="7-Generación de Conocimiento e Investigación"/>
    <x v="6"/>
    <s v="7-SEA"/>
    <s v="Leonardo Alfredo Pineda Pardo"/>
    <s v="2. Fortalecimiento del conocimiento e información para la conservación, recuperación y restauración ambiental."/>
    <s v="N/A"/>
    <s v="2.2 Divulgar información para garantizar la prestación del servicio misional de la entidad"/>
    <s v="N/A"/>
    <n v="3204043"/>
    <s v="3204043-Servicio de información de datos climáticos y monitoreo"/>
    <s v="3204043-01 Producir información o insumos técnicos para la toma de decisiones"/>
    <s v="SEA26-11"/>
    <s v="Realizar actividades de asistencia técnica, divulgación y sensibilización relacionada con estudios asociados al cambio climático"/>
    <s v="Mejorar la transparencia climática a partir de la divulgación de conocimiento y la asistencia técnica a distintos grupos de interés"/>
    <n v="4"/>
    <s v="Matriz en Excel que resume los eventos y actividades técnicas de asistencia en el marco del SISCLIMA"/>
    <s v="1 Matriz trimestral. (Marzo, junio, septiembre, diciembre)"/>
    <s v="OK"/>
    <s v="Número"/>
    <d v="2026-01-01T00:00:00"/>
    <d v="2026-12-31T00:00:00"/>
    <n v="0"/>
    <n v="0"/>
    <n v="342654215"/>
    <n v="0"/>
    <n v="0"/>
    <n v="34265421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No aplica"/>
    <s v="6-Generación de Datos e Información Hidrometereológica y Ambiental para la  Toma de Decisiones "/>
    <x v="6"/>
    <s v="7-SEA"/>
    <s v="Leonardo Alfredo Pineda Pardo"/>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1 Administrar los sistemas de información RUA, RESPEL, PCB, RETC Y RUM."/>
    <s v="SEA26-12"/>
    <s v="Generar bases de datos e indicadores relacionados con el procesamiento de información de los sistemas de información de cambio climático que administra el instituto"/>
    <s v="Realizar el procesamiento de la información y facilitar el acceso a la información de cambio climático por parte de diferentes grupos de valor o interés. "/>
    <n v="4"/>
    <s v="Bases de datos e indicadores relacionados con cambio climático"/>
    <s v="1. Base de datos del inventario Departamental (Agosto)_x000a_2. Base de datos del inventario Nacional (Agosto)_x000a_3. Base de cálculo del Plan de Gestión de GEI Organizacional (Noviembre)_x000a_4. Base de datos de potenciales máximos de mitigación asociados a RENARE. (Noviembre)"/>
    <s v="OK"/>
    <s v="Número"/>
    <d v="2026-01-01T00:00:00"/>
    <d v="2026-12-31T00:00:00"/>
    <n v="0"/>
    <n v="0"/>
    <n v="388513782"/>
    <n v="0"/>
    <n v="0"/>
    <n v="388513782"/>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1. Comunicación estratégica para proveer y divulgar información científica y ambiental transparente, comprensible y adecuada para la toma de decisiones informadas a los grupos de valor y de interés."/>
    <s v="1.1 Promover el acceso y la divulgación de la información ambiental que permita la  toma de decisiones informadas y dar respuesta a  las necesidades  y expectativas de los grupos de valor y de interés."/>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3"/>
    <s v="Operativizar el comité de información técnico científica de cambio climático y el seminario de cambio ambiental global"/>
    <s v="Articular entidades y organizaciones para la generación de información técnica y científica para la generación de reportes de cambio climático"/>
    <n v="2"/>
    <s v="Informe de seguimiento de las actividades implementadas y desarrolladas en el comité"/>
    <s v="1. Documento de operativización del comité de cambio climático. (Diciembre)_x000a_2. Documento de reporte de seminario de cambio ambiental global (Agosto)"/>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6. Gestión del Conocimiento y la innovación"/>
    <s v="6.1 Gestión del conocimiento y la innovación"/>
    <s v="No aplica"/>
    <s v="7-Generación de Conocimiento e Investigación"/>
    <x v="6"/>
    <s v="7-SEA"/>
    <s v="Leonardo Alfredo Pineda Pardo"/>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4"/>
    <s v="Generar marcos conceptuales y operativos asociados a la administración de los sistemas de información de cambio climático a cargo del instituto"/>
    <s v="Elaborar procedimientos, formatos y documentos de soporte que faciliten la información de los sistemas de información de cambio climático a cargo del instituto"/>
    <n v="4"/>
    <s v="Documentos relacionados con la administración de los sistemas de cambio climático a cargo del Ideam"/>
    <s v="1. Avances en el desarrollo de la plataforma del SINGEI (Junio)_x000a_2. Reporte de avance en +Clima de la meta del SIIVRA (Diciembre)_x000a_3. Operación estadística del INGEI (Noviembre)_x000a_4. Estado de sistemas MRV y SNICC (Septiembre)"/>
    <s v="OK"/>
    <s v="Número"/>
    <d v="2026-01-01T00:00:00"/>
    <d v="2026-12-31T00:00:00"/>
    <n v="0"/>
    <n v="0"/>
    <n v="408055516"/>
    <n v="0"/>
    <n v="0"/>
    <n v="408055516"/>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2. Democratización del acceso y uso de la información ambiental"/>
    <s v="2.1 Consolidar y modernizar los sistemas de información ambiental del IDEAM, para asegurar la disponibilidad, confiabilidad y accesibilidad de la información ambiental."/>
    <s v="2. Direccionamiento Estratégico y Planeación"/>
    <s v="2.1 Planeación Institucional"/>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5"/>
    <s v="Documentar y detallar el desarrollo de capacitaciones en marco de los encuentros ambientales realizados a usuarios de subsistemas de información autoridades ambientales y empresas."/>
    <s v="Realizar seguimiento a la participación y capacitación de entidades y usuarios en marco de la democratización de información "/>
    <n v="4"/>
    <s v="Informe por cada encuentro de autoridades ambientales"/>
    <s v="4 informes agosto"/>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6"/>
    <s v="Elaborar informes nacionales con la información de los subsistemas ambientales de acuerdo con la normativa vigente Registro Único Ambiental, Inventario Nacional de PCB, Índice de Calidad Ambiental Urbana."/>
    <s v="Analizar la información ambiental sectorial del país "/>
    <n v="3"/>
    <s v="Informe RUA, PCB e ICAU entregados para revisión de la subdirección de estudios ambientales "/>
    <s v="3 documentos en diciembre"/>
    <s v="OK"/>
    <s v="Número"/>
    <d v="2026-02-01T00:00:00"/>
    <d v="2026-12-31T00:00:00"/>
    <n v="0"/>
    <n v="0"/>
    <n v="120056000"/>
    <n v="0"/>
    <n v="0"/>
    <n v="120056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6"/>
    <s v="7-SEA"/>
    <s v="Julián Páez"/>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1 Producir información o insumos técnicos para la toma de decisiones"/>
    <s v="SEA26-1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1"/>
    <s v="Realizar acciones para el monitoreo, conservación y mantenimiento de Bosques y Carbono. "/>
    <s v="Fortalecer el programa de monitoreo y seguimiento de Bosques y Carbono y Recursos Forestales "/>
    <n v="1"/>
    <s v="Porcentaje de monitoreos forestales con seguimiento actualizado anualmente._x000a_ "/>
    <s v="1. Informe de deforestación 2025 (Septiembre)_x000a_2. 4 boletines trimestrales (Febrero, Mayo, Agosto, Diciembre)_x000a_3. Registro Nacional de Zonas deforestadas. 1 Informe de lanzamiento y Plataforma actualizada (Marzo)"/>
    <s v="OK"/>
    <s v="Porcentaje"/>
    <d v="2026-01-01T00:00:00"/>
    <d v="2026-12-31T00:00:00"/>
    <n v="0"/>
    <n v="0"/>
    <n v="649166665"/>
    <n v="0"/>
    <n v="0"/>
    <n v="649166665"/>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2"/>
    <s v="Realizar monitoreo integral de los ecosistemas de alta montaña de Colombia"/>
    <s v="Fortalecer los procesos de monitoreo de los ecosistemas de la alta montaña de Colombia"/>
    <n v="1"/>
    <s v="Porcentaje de ecosistemas de alta montaña con monitoreo activo y reportes actualizados anualmente"/>
    <s v="1. Elaboración y publiación del informe de glaciares (Diciembre)_x000a_2. 4 Informes trimestrales de MAPAM (Abril, Julio, Octubre y Diciembre)_x000a_3. 2 Boletines del Nevado Santa Isabel (Jorge, complementar cuándo salen los boletines) "/>
    <s v="OK"/>
    <s v="Porcentaje"/>
    <d v="2026-01-01T00:00:00"/>
    <d v="2026-12-31T00:00:00"/>
    <n v="0"/>
    <n v="0"/>
    <n v="395700000"/>
    <n v="0"/>
    <n v="0"/>
    <n v="3957000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3"/>
    <s v="Realizar el monitoreo y seguimiento de la estabilidad, la degradación de los suelos y  las tierras, los ecosistemas y coberturas de la tierra de Colombia"/>
    <s v="Fortalecer el programa de monitoreo y seguimiento de la estabilidad, la degradación de los suelos y las tierras, los ecosistemas y las coberturas de la tierra de Colombia."/>
    <n v="1"/>
    <s v="Porcentaje de cobertura nacional con monitoreo conforme la programación de las zonas de estudio de suelos, ecosistemas y coberturas de la tierra."/>
    <s v="1. Mapa de Coberturas de la tierra 2022 (Noviembre)"/>
    <s v="OK"/>
    <s v="Porcentaje"/>
    <d v="2026-01-01T00:00:00"/>
    <d v="2026-12-31T00:00:00"/>
    <n v="0"/>
    <n v="0"/>
    <n v="824592593"/>
    <n v="0"/>
    <n v="0"/>
    <n v="824592593"/>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5. Gobernanza y gestión de los datos para proporcionar información ambiental de calidad, oportuna y útil para la toma de decisiones en los territorios."/>
    <s v="5.1 Mejorar la calidad de los datos e información ambiental que genera  el IDEAM, para que sean confiables, oportunos  y útiles para la toma de decisiones en los territorios y la  definición de políticas públicas."/>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48"/>
    <s v="3204048-Servicio de administración de los sistemas de información para los procesos de toma de decisiones"/>
    <s v="3204048-02 Elaborar informes de los aplicativos administrados"/>
    <s v="SEIA26-04"/>
    <s v="Realizar acciones en el SIA y SIAC del IDEAM para mejorar el proceso de gestión de información institucional "/>
    <s v="Fortalecer en el SIA y SIAC del IDEAM para mejorar el proceso de gestión de información institucional "/>
    <n v="3"/>
    <s v="Nivel de fortalecimiento realizados para la  integración y actualización de la información institucional en el SIA y el SIAC del IDEAM."/>
    <s v="1. Actualización Indicadores Ambientales (La medición se realizará conforme a la meta acordada en primer trimestre de 2026_x000a_2. Actualización Plataforma SIAC (1 Informe Junio)_x000a_3. Oficialización capas oficiales (1 Informe Diciembre)"/>
    <s v="OK"/>
    <s v="Número"/>
    <d v="2026-01-01T00:00:00"/>
    <d v="2026-12-31T00:00:00"/>
    <n v="0"/>
    <n v="0"/>
    <n v="330687500"/>
    <n v="0"/>
    <n v="0"/>
    <n v="33068750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3. Gestión con valores para el resultado"/>
    <s v="3.1 Fortalecimiento organizacional y simplificación de procesos."/>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5"/>
    <s v="Realizar acciones para el soporte técnico y operativo en la implementación de los lineamientos establecidos para los procesos administrativos de los convenios y procesos de calidad de la Subdirección "/>
    <s v="Fortalecer y mejorar los procesos  administrativos y de calidad de la Subdirección"/>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376049188"/>
    <n v="0"/>
    <n v="0"/>
    <n v="376049188"/>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6. Gestión del Conocimiento y la innovación"/>
    <s v="6.1 Gestión del conocimiento y la innovación"/>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6"/>
    <s v="Formular el proyecto de monitoreo de la restauración técnica y social del macizo Colombiano (IKI)"/>
    <s v="Formular las condiciones en que se estructura el proceso y los recursos que aportará el monitoreo de la restauración. "/>
    <n v="1"/>
    <s v="Proyecto estructurado"/>
    <s v="1. Proyecto estructurado (Abril)"/>
    <s v="OK"/>
    <s v="Número"/>
    <d v="2024-02-01T00:00:00"/>
    <d v="2025-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7"/>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7"/>
    <s v="8-SEIA"/>
    <s v="Raymond Alexander Jiménez Arteaga"/>
    <s v="2. Fortalecimiento del conocimiento e información para la conservación, recuperación y restauración ambiental."/>
    <s v="N/A"/>
    <s v="2.1 Generar información y conocimiento a través de los diferentes sistemas de monitoreo"/>
    <s v="N/A"/>
    <n v="3204014"/>
    <s v="3204014-Servicio de monitoreo de la biodiversidad y los Servicio eco sistémicos"/>
    <s v="3204014-01 Adelantar gestiones tendientes al desarrollo de sistemas de monitoreo y detección temprana de incendios forestales mediante el uso de tecnologías avanzadas y/o sistemas comunitarios para el suministro de información"/>
    <s v="SEIA26-08"/>
    <s v="Actualizar el modelo de pronóstico de amenaza por deslizamiento de tierra y alerta de incendios forestales"/>
    <s v="En cumplimiento de las acciones de Ley climática, revisar y ajustar el modelo de pronóstico de amenaza por deslizamiento de tierra y alerta de incendio forestal, generando la respectiva documentación o actualización de la existente."/>
    <n v="1"/>
    <s v="Modelo definido"/>
    <s v="4 reportes de avance con corte trimestral"/>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1"/>
    <s v="Generar pronósticos y alertas hidrometeorológicas de manera continua de las condiciones hidrometeorológicas y ambientales en tiempo real."/>
    <s v="Generar boletines de pronósticos y emisión de alertas que favorezcan la toma de decisiones de manera oportuna, confiable y consistente para las entidades del SINA, el SNGRD y la comunidad general, mediante el monitoreo y seguimiento continuo de las condiciones hidrometeorológicas y ambientales en tiempo real. "/>
    <n v="3361"/>
    <s v="Boletines de pronóstico hidrometeorológicos, informes técnicos y emisión de alertas emitidos"/>
    <s v="280 boletines mensuales aprox"/>
    <s v="OK"/>
    <s v="Número"/>
    <d v="2026-01-01T00:00:00"/>
    <d v="2026-12-31T00:00:00"/>
    <n v="0"/>
    <n v="0"/>
    <n v="1299999999.7"/>
    <n v="0"/>
    <n v="0"/>
    <n v="1299999999.7"/>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b. Democratización del conocimiento, la información ambiental y de riesgo de desastres"/>
    <s v="(3204) Gestión de la información y el conocimiento ambiental.  "/>
    <s v="6. Seguimiento de las condiciones climáticas, hidrometeorológicas y ambientales, promoviendo el  monitoreo comunitario y la  vigilancia del patrimonio natural del país."/>
    <s v="6.1 Maximizar la capacidad de monitoreo y seguimiento de las condiciones climáticas, hidrometeorológicas y ambientales, para generar información de calidad sobre la evolución del clima, la gestión del riesgo de desastres y el patrimonio natural,  articulando a la gestión  interinstitucional y a las comunidades en los  territorios."/>
    <s v="6. Gestión del Conocimiento y la innovación"/>
    <s v="6.1 Gestión del conocimiento y la innovación"/>
    <s v="2. Plan Anual de Adquisiciones_x000a_"/>
    <s v="8-Servicios "/>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2"/>
    <s v="Generar productos y servicios a través del procesamiento de datos hidrometeorológicos de diferentes fuentes que permitan contribuir al análisis y generación de pronósticos y alertas nacionales."/>
    <s v="Incorporar datos e información de diferentes métodos de medición de variables hidrometeorológicas y ambientales para fortalecer los procesos de   monitoreo, seguimiento y generación de pronósticos y alertas  a través de la recepción de datos provenientes Radares Meteorológicos, Disdrómetros, Antena GOES 16, Rayos y demás sensores."/>
    <n v="1440"/>
    <s v="Archivos de estimación diaria de precipitación a partir de radares y sensores remotos disponibles."/>
    <s v="120 boletines mensuales"/>
    <s v="OK"/>
    <s v="Número"/>
    <d v="2026-01-01T00:00:00"/>
    <d v="2026-12-31T00:00:00"/>
    <n v="0"/>
    <n v="0"/>
    <n v="583391560"/>
    <n v="0"/>
    <n v="0"/>
    <n v="58339156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04) Gestión de la información y el conocimiento ambiental.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7-Generación de Conocimiento e Investigación"/>
    <x v="8"/>
    <s v="9-OSPA"/>
    <s v="Rodney Poveda Fernández Jefe Oficina del Servicio de Pronósticos y Alertas (E )"/>
    <s v="2. Fortalecimiento del conocimiento e información para la conservación, recuperación y restauración ambiental."/>
    <s v="N/A"/>
    <s v="2.1 Generar información y conocimiento a través de los diferentes sistemas de monitoreo"/>
    <s v="N/A"/>
    <n v="3204043"/>
    <s v="3204043-Servicio de información de datos climáticos y monitoreo"/>
    <s v="3204043-02 Producir pronósticos del tiempo, alertas meteorológicas, alertas tempranas y predicciones estacionales del clima"/>
    <s v="OSPA26-03"/>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15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Procesos de contratación directa suscritos "/>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1"/>
    <s v="Realizar el seguimiento trimestral al Plan Anual de Adquisiciones, mediante la verificación de la ejecución de los procesos programados, análisis de desviaciones, actualización de cronogramas y generación de informes de control para la toma de decisiones."/>
    <s v="Fortalecer la planeación, seguimiento y control del Plan Anual de Adquisiciones, garantizando la oportunidad, coherencia y eficiencia en los procesos de contratación de la entidad"/>
    <n v="1"/>
    <s v="Invitaciones públicas suscritas en Secop​"/>
    <s v="100% de los procesos de contratación directa programados cuatrimestralmente​"/>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2"/>
    <s v="Elaborar y  actualizar lineamientos que aseguren la correcta motivación, notificación y cumplimiento procedimental en actuaciones clave, como medida de prevención del daño antijurídico."/>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listas de verificación formalizadas / Total de listas de verificacion programados) × 100"/>
    <s v="Se elaboran y actualizan documentos en el primer trimestre de 2026_x000a_Creadas en cómite conciliación "/>
    <s v="OK"/>
    <s v="Porcentaje"/>
    <d v="2026-01-01T00:00:00"/>
    <d v="2026-06-30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3. Compras y contratación"/>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3"/>
    <s v="Implementar mecanismos de seguimiento y control al debido proceso administrativo mediante listas de verificación obligatorias, revisiones periódicas de expedientes y auditorías focalizadas, garantizando la correcta motivación, notificación, trazabilidad probatoria y gestión de información reservada en los procesos institucionales."/>
    <s v="Fortalecer la prevención del daño antijurídico en la Entidad mediante la elaboración, actualización e implementación de lineamientos institucionales y listas de verificación estandarizadas, que aseguren la adecuada motivación de los actos administrativos, la correcta notificación y el estricto cumplimiento de las etapas procedimentales en actuaciones disciplinarias, decisiones de insubsistencia, evaluaciones de desempeño laboral (EDL), procesos de acreditación de laboratorios y el trámite de peticiones con información reservada, reduciendo riesgos jurídicos y garantizando el debido proceso y la seguridad jurídica institucional."/>
    <n v="1"/>
    <s v="(Número de expedientes revisados que cumplen integralmente con los criterios de debido proceso / Total de expedientes revisados) × 100"/>
    <s v="Se realiza una vez durante el cuarto trimestre de 2026, muestra _x000a_Creadas en cómite conciliación "/>
    <s v="OK"/>
    <s v="Porcentaje"/>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16-Gestión Jurídica y Contractual "/>
    <x v="9"/>
    <s v="10-OAJ"/>
    <s v="GILBERTO RAMOS SUAREZ"/>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OAJ26-4"/>
    <s v="Elaborar reportes que muestren el seguimiento al desarrollo de actividades administrativas de la subdirección, el estado de convenios, proyectos, sentencias y planes de mejoramiento"/>
    <s v="Mejorar la calidad de los datos e información ambiental que genera el IDEAM, para que sean confiables, oportunos y útiles para la toma de decisiones en los territorios y la definición de políticas públicas."/>
    <n v="8"/>
    <s v="Informes de seguimiento a convenios y sentencias  elaborados y matriz de seguimiento a convenios suministrada por la Oficina Asesora de Planeación diligenciada "/>
    <s v="4 Informes trimestrales_x000a_4 Reportes en matriz de OAP (Trimestrales)"/>
    <s v="OK"/>
    <s v="Número"/>
    <d v="2026-01-01T00:00:00"/>
    <d v="2026-12-31T00:00:00"/>
    <n v="0"/>
    <n v="0"/>
    <n v="0"/>
    <n v="0"/>
    <n v="0"/>
    <n v="0"/>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1. Talento Humano​"/>
    <s v="1.1 Gestión Estratégica del Talento Humano, Integridad."/>
    <s v="3. Plan Estratégico de Talento Humano_x000a_"/>
    <s v="17-Gestión del Desarrollo del Talento Humano "/>
    <x v="1"/>
    <s v="2-SG"/>
    <s v="JUAN FERNANDO ACOSTA MIRKOW"/>
    <s v="1. Mejoramiento de la calidad en la gestión institucional para garantizar el acceso pertinente y oportuno de la información."/>
    <s v="N/A"/>
    <s v="1.1 Fortalecer la gestión institucional y la infraestructura física."/>
    <s v="N/A"/>
    <n v="3299060"/>
    <s v="3299060-Servicio de implementación sistemas de gestión"/>
    <s v="3299060-02 Realizar acciones de seguimiento y control a la gestión institucional."/>
    <s v="SG26-15"/>
    <s v="Apoyar el fortalecimiento de la gestión institucional asociado a la gestión financiera, administración de bienes, gestión disciplinaria, control interno y el seguimiento al contrato de tiquetes."/>
    <s v="Dearrollar acciones de apoyo a la gestión institucional para los equipos que conforman la Secretaría General"/>
    <n v="4"/>
    <s v="Reporte de seguimiento trimestral en el marco de la contratación derivada."/>
    <s v="1 informe trimestral (abril, julio, octubre, diciembre)"/>
    <s v="OK"/>
    <s v="Número"/>
    <d v="2026-01-01T00:00:00"/>
    <d v="2026-12-31T00:00:00"/>
    <n v="0"/>
    <n v="0"/>
    <n v="839902001"/>
    <n v="0"/>
    <n v="0"/>
    <n v="839902001"/>
  </r>
  <r>
    <s v="1. Ordenamiento del territorio alrededor del agua y justicia ambiental"/>
    <s v="01. Consolidar la base natural, cultural y arqueológica del territorio como los elementos primarios del ordenamiento territorial, bajo un enfoque de justicia ambiental orientado al desarrollo sostenible."/>
    <s v="1. Justicia ambiental y gobernanza inclusiva"/>
    <s v="a. Modernización de la institucionalidad ambiental y de gestión del riesgo de desastres"/>
    <s v="(3299) Fortalecimiento de la gestión y dirección del sector Ambiente y Desarrollo Sostenible. "/>
    <s v="3. Fortalecer y modernizar la capacidad de gestión de la Entidad para la generación de valor público y la mejora en el desempeño institucional."/>
    <s v="3.1 Implementar políticas y acciones enfocadas en el fortalecimiento institucional y el modelo de gestión integrado como como pilar estratégico del Instituto, para consolidar la confianza de las partes interesadas y el fortalecimiento del vínculo Estado-ciudadanía desde un enfoque territorial."/>
    <s v="2. Direccionamiento Estratégico y Planeación"/>
    <s v="2.1 Planeación Institucional"/>
    <s v="2. Plan Anual de Adquisiciones_x000a_"/>
    <s v="4-Gestión de Tecnologías de la Información y Comunicaciones"/>
    <x v="2"/>
    <s v="3-OI"/>
    <s v="Wilmer Espitia Muñoz"/>
    <s v="1. Mejoramiento de la calidad en la gestión institucional para garantizar el acceso pertinente y oportuno de la información."/>
    <s v="N/A"/>
    <s v="1.2 Fortalecer la capacidad Tics del instituto."/>
    <s v="N/A"/>
    <n v="3299065"/>
    <s v="3299065-Servicios tecnológicos"/>
    <s v="3299065-04 Disponer de servicios y herramientas orientados al cumplimiento de la política de gobierno digital "/>
    <s v="INFO26-5"/>
    <s v="Definir un plan de pruebas para el Plan de Continuidad de la organización y realizar prueba parcial a un proceso crítico."/>
    <s v="Formular el plan de pruebas para el PCN de la entidad, y aplicar una prueba a un proceso crítico, documentando el ejercicio."/>
    <n v="1"/>
    <s v="Sumatoria promedio de los entregables programados"/>
    <s v="1 documento de plan de pruebas para PCN (agosto 50%) 1 informe ejecutivo del plan de prueba implementado (septiembre 50%) "/>
    <s v="OK"/>
    <s v="Número"/>
    <d v="2026-03-01T00:00:00"/>
    <d v="2026-12-31T00:00:00"/>
    <n v="0"/>
    <n v="0"/>
    <n v="3348737607"/>
    <n v="0"/>
    <n v="0"/>
    <n v="334873760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24705CE7-4954-462B-84A2-C4A133964408}" name="TablaDinámica1" cacheId="5" applyNumberFormats="0" applyBorderFormats="0" applyFontFormats="0" applyPatternFormats="0" applyAlignmentFormats="0" applyWidthHeightFormats="1" dataCaption="Valores" updatedVersion="8" minRefreshableVersion="3" useAutoFormatting="1" itemPrintTitles="1" createdVersion="8" indent="0" outline="1" outlineData="1" multipleFieldFilters="0">
  <location ref="A3:B14" firstHeaderRow="1" firstDataRow="1" firstDataCol="1"/>
  <pivotFields count="37">
    <pivotField showAll="0"/>
    <pivotField showAll="0"/>
    <pivotField showAll="0"/>
    <pivotField showAll="0"/>
    <pivotField showAll="0"/>
    <pivotField showAll="0"/>
    <pivotField showAll="0"/>
    <pivotField showAll="0"/>
    <pivotField showAll="0"/>
    <pivotField showAll="0"/>
    <pivotField showAll="0"/>
    <pivotField axis="axisRow" showAll="0">
      <items count="11">
        <item x="0"/>
        <item x="9"/>
        <item x="1"/>
        <item x="2"/>
        <item x="3"/>
        <item x="4"/>
        <item x="5"/>
        <item x="6"/>
        <item x="7"/>
        <item x="8"/>
        <item t="default"/>
      </items>
    </pivotField>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numFmtId="14" showAll="0"/>
    <pivotField showAll="0"/>
    <pivotField numFmtId="167" showAll="0"/>
    <pivotField numFmtId="167" showAll="0"/>
    <pivotField showAll="0"/>
    <pivotField numFmtId="167" showAll="0"/>
    <pivotField numFmtId="167" showAll="0"/>
    <pivotField showAll="0"/>
  </pivotFields>
  <rowFields count="1">
    <field x="11"/>
  </rowFields>
  <rowItems count="11">
    <i>
      <x/>
    </i>
    <i>
      <x v="1"/>
    </i>
    <i>
      <x v="2"/>
    </i>
    <i>
      <x v="3"/>
    </i>
    <i>
      <x v="4"/>
    </i>
    <i>
      <x v="5"/>
    </i>
    <i>
      <x v="6"/>
    </i>
    <i>
      <x v="7"/>
    </i>
    <i>
      <x v="8"/>
    </i>
    <i>
      <x v="9"/>
    </i>
    <i t="grand">
      <x/>
    </i>
  </rowItems>
  <colItems count="1">
    <i/>
  </colItems>
  <dataFields count="1">
    <dataField name="Cuenta de Actividad Proyecto de Inversión" fld="2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D591ECE0-0E43-4997-AB62-E69C0946CD31}" name="Tabla dinámica2" cacheId="4" applyNumberFormats="0" applyBorderFormats="0" applyFontFormats="0" applyPatternFormats="0" applyAlignmentFormats="0" applyWidthHeightFormats="1" dataCaption="Valores" updatedVersion="8" minRefreshableVersion="3" useAutoFormatting="1" itemPrintTitles="1" createdVersion="8" indent="0" compact="0" compactData="0" multipleFieldFilters="0">
  <location ref="A2:E13" firstHeaderRow="0" firstDataRow="1" firstDataCol="1"/>
  <pivotFields count="37">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axis="axisRow" compact="0" outline="0" showAll="0">
      <items count="12">
        <item x="0"/>
        <item x="1"/>
        <item x="2"/>
        <item x="3"/>
        <item x="4"/>
        <item x="5"/>
        <item x="6"/>
        <item x="7"/>
        <item x="8"/>
        <item x="9"/>
        <item h="1" m="1" x="10"/>
        <item t="default"/>
      </items>
    </pivotField>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dataField="1" compact="0" outline="0" showAll="0" defaultSubtotal="0"/>
    <pivotField dataField="1" compact="0" outline="0" showAll="0"/>
    <pivotField compact="0" outline="0" showAll="0"/>
    <pivotField dataField="1" compact="0" outline="0" showAll="0"/>
    <pivotField compact="0" outline="0" showAll="0"/>
    <pivotField dataField="1"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 compact="0" outline="0" showAll="0"/>
  </pivotFields>
  <rowFields count="1">
    <field x="11"/>
  </rowFields>
  <rowItems count="11">
    <i>
      <x/>
    </i>
    <i>
      <x v="1"/>
    </i>
    <i>
      <x v="2"/>
    </i>
    <i>
      <x v="3"/>
    </i>
    <i>
      <x v="4"/>
    </i>
    <i>
      <x v="5"/>
    </i>
    <i>
      <x v="6"/>
    </i>
    <i>
      <x v="7"/>
    </i>
    <i>
      <x v="8"/>
    </i>
    <i>
      <x v="9"/>
    </i>
    <i t="grand">
      <x/>
    </i>
  </rowItems>
  <colFields count="1">
    <field x="-2"/>
  </colFields>
  <colItems count="4">
    <i>
      <x/>
    </i>
    <i i="1">
      <x v="1"/>
    </i>
    <i i="2">
      <x v="2"/>
    </i>
    <i i="3">
      <x v="3"/>
    </i>
  </colItems>
  <dataFields count="4">
    <dataField name="Actividad PAI" fld="22" subtotal="count" baseField="0" baseItem="0"/>
    <dataField name=" Objetivo de la Actividad" fld="23" subtotal="count" baseField="0" baseItem="0"/>
    <dataField name="Indicador PAI" fld="25" subtotal="count" baseField="0" baseItem="0"/>
    <dataField name="Cuenta de VOBO OK" fld="27" subtotal="count" baseField="0" baseItem="0"/>
  </dataFields>
  <formats count="18">
    <format dxfId="45">
      <pivotArea outline="0" collapsedLevelsAreSubtotals="1" fieldPosition="0"/>
    </format>
    <format dxfId="44">
      <pivotArea outline="0" collapsedLevelsAreSubtotals="1" fieldPosition="0"/>
    </format>
    <format dxfId="43">
      <pivotArea field="11" type="button" dataOnly="0" labelOnly="1" outline="0" axis="axisRow" fieldPosition="0"/>
    </format>
    <format dxfId="42">
      <pivotArea dataOnly="0" labelOnly="1" outline="0" fieldPosition="0">
        <references count="1">
          <reference field="4294967294" count="3">
            <x v="0"/>
            <x v="1"/>
            <x v="2"/>
          </reference>
        </references>
      </pivotArea>
    </format>
    <format dxfId="41">
      <pivotArea field="11" type="button" dataOnly="0" labelOnly="1" outline="0" axis="axisRow" fieldPosition="0"/>
    </format>
    <format dxfId="40">
      <pivotArea dataOnly="0" labelOnly="1" outline="0" fieldPosition="0">
        <references count="1">
          <reference field="4294967294" count="3">
            <x v="0"/>
            <x v="1"/>
            <x v="2"/>
          </reference>
        </references>
      </pivotArea>
    </format>
    <format dxfId="39">
      <pivotArea field="11" type="button" dataOnly="0" labelOnly="1" outline="0" axis="axisRow" fieldPosition="0"/>
    </format>
    <format dxfId="38">
      <pivotArea outline="0" fieldPosition="0">
        <references count="1">
          <reference field="11" count="1" selected="0">
            <x v="9"/>
          </reference>
        </references>
      </pivotArea>
    </format>
    <format dxfId="37">
      <pivotArea outline="0" fieldPosition="0">
        <references count="1">
          <reference field="11" count="1" selected="0">
            <x v="0"/>
          </reference>
        </references>
      </pivotArea>
    </format>
    <format dxfId="36">
      <pivotArea dataOnly="0" labelOnly="1" outline="0" fieldPosition="0">
        <references count="1">
          <reference field="4294967294" count="4">
            <x v="0"/>
            <x v="1"/>
            <x v="2"/>
            <x v="3"/>
          </reference>
        </references>
      </pivotArea>
    </format>
    <format dxfId="35">
      <pivotArea dataOnly="0" labelOnly="1" outline="0" fieldPosition="0">
        <references count="1">
          <reference field="4294967294" count="1">
            <x v="3"/>
          </reference>
        </references>
      </pivotArea>
    </format>
    <format dxfId="34">
      <pivotArea outline="0" fieldPosition="0">
        <references count="1">
          <reference field="11" count="1" selected="0">
            <x v="5"/>
          </reference>
        </references>
      </pivotArea>
    </format>
    <format dxfId="33">
      <pivotArea outline="0" fieldPosition="0">
        <references count="1">
          <reference field="11" count="1" selected="0">
            <x v="3"/>
          </reference>
        </references>
      </pivotArea>
    </format>
    <format dxfId="32">
      <pivotArea outline="0" fieldPosition="0">
        <references count="1">
          <reference field="11" count="1" selected="0">
            <x v="8"/>
          </reference>
        </references>
      </pivotArea>
    </format>
    <format dxfId="31">
      <pivotArea outline="0" fieldPosition="0">
        <references count="1">
          <reference field="11" count="1" selected="0">
            <x v="2"/>
          </reference>
        </references>
      </pivotArea>
    </format>
    <format dxfId="30">
      <pivotArea outline="0" fieldPosition="0">
        <references count="1">
          <reference field="11" count="2" selected="0">
            <x v="6"/>
            <x v="7"/>
          </reference>
        </references>
      </pivotArea>
    </format>
    <format dxfId="29">
      <pivotArea outline="0" fieldPosition="0">
        <references count="1">
          <reference field="11" count="1" selected="0">
            <x v="4"/>
          </reference>
        </references>
      </pivotArea>
    </format>
    <format dxfId="28">
      <pivotArea outline="0" fieldPosition="0">
        <references count="1">
          <reference field="11" count="0" selected="0"/>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81A58D3-965A-F24F-99F5-CAD6BC28AF55}" name="Tabla1" displayName="Tabla1" ref="A5:J8" totalsRowShown="0" headerRowDxfId="27" dataDxfId="26">
  <autoFilter ref="A5:J8" xr:uid="{181A58D3-965A-F24F-99F5-CAD6BC28AF55}"/>
  <tableColumns count="10">
    <tableColumn id="1" xr3:uid="{BF60C9BC-1833-404E-933C-DF089D33EBB0}" name="No Versión" dataDxfId="25"/>
    <tableColumn id="2" xr3:uid="{185FAD6E-DF70-494F-B264-C40E69B24FBD}" name="Fecha Publicación" dataDxfId="24"/>
    <tableColumn id="3" xr3:uid="{3F1BDC7C-9188-0946-8AD1-71BE2EC9313C}" name="Dependnecia " dataDxfId="23"/>
    <tableColumn id="4" xr3:uid="{A9E5E445-BC3E-4B49-8D81-DD630DE7EFCB}" name="Radicado de Solicitud" dataDxfId="22"/>
    <tableColumn id="5" xr3:uid="{C82D9959-2861-C642-A16F-2FE339DD4ABB}" name="Fecha de Solcitud de Modificación" dataDxfId="21"/>
    <tableColumn id="6" xr3:uid="{E465FB09-FE0C-7342-94B6-61C1E3F642FC}" name="Radicado de Respuesta" dataDxfId="20"/>
    <tableColumn id="7" xr3:uid="{6C7AD7D3-5A3D-5649-995C-2A20020E683B}" name="Fecha de Respuesta de Modificación" dataDxfId="19"/>
    <tableColumn id="8" xr3:uid="{7CADE802-86DC-864C-927A-BB4769587BB6}" name="Instancia de Aprobación" dataDxfId="18"/>
    <tableColumn id="9" xr3:uid="{448368A9-1462-684D-AA2B-0B6446FA59FA}" name="Fecha de Aprobación" dataDxfId="17"/>
    <tableColumn id="10" xr3:uid="{61CCA553-8453-8A45-872C-D2C02E4BD6C2}" name="Observación " dataDxfId="16"/>
  </tableColumns>
  <tableStyleInfo name="TableStyleLight21" showFirstColumn="0" showLastColumn="0" showRowStripes="1" showColumnStripes="0"/>
</table>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35" dT="2025-10-27T15:50:12.17" personId="{22CC5257-D28C-4A52-AE81-09919F1085E8}" id="{9CA4C6A2-45F0-48C1-B255-1A1C10A592BD}">
    <text>se propone mantener amplio por que el reporte internamente hace seguimiento si se está al día con compromisos de Planes de mejoramiento, sentencias y convenios, como seguimiento general de la subdirección</text>
  </threadedComment>
  <threadedComment ref="Z36" dT="2025-10-27T15:47:53.02" personId="{22CC5257-D28C-4A52-AE81-09919F1085E8}" id="{B66990FB-47F6-42F0-B69C-35F005996DDC}">
    <text>Se tiene previsto Cosude y Cormacarena</text>
  </threadedComment>
</ThreadedComments>
</file>

<file path=xl/threadedComments/threadedComment2.xml><?xml version="1.0" encoding="utf-8"?>
<ThreadedComments xmlns="http://schemas.microsoft.com/office/spreadsheetml/2018/threadedcomments" xmlns:x="http://schemas.openxmlformats.org/spreadsheetml/2006/main">
  <threadedComment ref="AA35" dT="2025-10-27T15:50:12.17" personId="{22CC5257-D28C-4A52-AE81-09919F1085E8}" id="{540C711F-9B4B-4B07-BC87-88949B01F7DB}">
    <text>se propone mantener amplio por que el reporte internamente hace seguimiento si se está al día con compromisos de Planes de mejoramiento, sentencias y convenios, como seguimiento general de la subdirección</text>
  </threadedComment>
  <threadedComment ref="AA36" dT="2025-10-27T15:47:53.02" personId="{22CC5257-D28C-4A52-AE81-09919F1085E8}" id="{157E6B32-074F-48E0-8B3C-A94808480A0C}">
    <text>Se tiene previsto Cosude y Cormacarena</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0AF53-6549-4BFC-B33C-6B1EB9C667B2}">
  <dimension ref="A1:AJ88"/>
  <sheetViews>
    <sheetView topLeftCell="A9" zoomScale="80" zoomScaleNormal="80" workbookViewId="0">
      <pane ySplit="3" topLeftCell="A72" activePane="bottomLeft" state="frozen"/>
      <selection pane="bottomLeft" activeCell="W72" sqref="W72:W84"/>
    </sheetView>
  </sheetViews>
  <sheetFormatPr baseColWidth="10" defaultColWidth="11.42578125" defaultRowHeight="43.5" customHeight="1" x14ac:dyDescent="0.25"/>
  <cols>
    <col min="1" max="1" width="29.42578125" customWidth="1"/>
    <col min="2" max="2" width="40.140625" customWidth="1"/>
    <col min="3" max="11" width="24.7109375" customWidth="1"/>
    <col min="12" max="12" width="24.7109375" style="45" customWidth="1"/>
    <col min="13" max="22" width="24.7109375" customWidth="1"/>
    <col min="23" max="23" width="39.7109375" customWidth="1"/>
    <col min="24" max="24" width="63" style="87" customWidth="1"/>
    <col min="25" max="25" width="44.42578125" customWidth="1"/>
    <col min="26" max="26" width="46.28515625" style="87" customWidth="1"/>
    <col min="27" max="27" width="24.7109375" customWidth="1"/>
    <col min="28" max="29" width="24.7109375" style="120" customWidth="1"/>
    <col min="30" max="35" width="24.7109375" customWidth="1"/>
  </cols>
  <sheetData>
    <row r="1" spans="1:35" ht="43.5" customHeight="1" x14ac:dyDescent="0.25">
      <c r="A1" s="11"/>
      <c r="B1" s="97" t="s">
        <v>0</v>
      </c>
      <c r="C1" s="94"/>
      <c r="D1" s="94"/>
      <c r="E1" s="94"/>
      <c r="F1" s="94"/>
      <c r="G1" s="94"/>
      <c r="H1" s="94"/>
      <c r="I1" s="94"/>
      <c r="J1" s="94"/>
      <c r="K1" s="94"/>
      <c r="L1" s="94"/>
      <c r="M1" s="94"/>
      <c r="N1" s="94"/>
      <c r="O1" s="94"/>
      <c r="P1" s="94"/>
      <c r="Q1" s="94"/>
      <c r="R1" s="94"/>
      <c r="S1" s="14"/>
      <c r="T1" s="97" t="s">
        <v>1</v>
      </c>
      <c r="U1" s="14"/>
      <c r="V1" s="98"/>
      <c r="W1" s="98"/>
      <c r="X1" s="85"/>
      <c r="Y1" s="98"/>
      <c r="Z1" s="85"/>
      <c r="AA1" s="98"/>
      <c r="AB1" s="115"/>
      <c r="AC1" s="115"/>
      <c r="AD1" s="98"/>
      <c r="AE1" s="98"/>
      <c r="AF1" s="98"/>
      <c r="AG1" s="98"/>
      <c r="AH1" s="98"/>
      <c r="AI1" s="98"/>
    </row>
    <row r="2" spans="1:35" ht="43.5" customHeight="1" x14ac:dyDescent="0.25">
      <c r="A2" s="7"/>
      <c r="B2" s="95"/>
      <c r="C2" s="95"/>
      <c r="D2" s="95"/>
      <c r="E2" s="95"/>
      <c r="F2" s="95"/>
      <c r="G2" s="95"/>
      <c r="H2" s="95"/>
      <c r="I2" s="95"/>
      <c r="J2" s="95"/>
      <c r="K2" s="95"/>
      <c r="L2" s="95"/>
      <c r="M2" s="95"/>
      <c r="N2" s="95"/>
      <c r="O2" s="95"/>
      <c r="P2" s="95"/>
      <c r="Q2" s="95"/>
      <c r="R2" s="95"/>
      <c r="S2" s="95"/>
      <c r="T2" s="8"/>
      <c r="U2" s="8"/>
      <c r="V2" s="98"/>
      <c r="W2" s="98"/>
      <c r="X2" s="85" t="s">
        <v>2</v>
      </c>
      <c r="Y2" s="98"/>
      <c r="Z2" s="85"/>
      <c r="AA2" s="98"/>
      <c r="AB2" s="115"/>
      <c r="AC2" s="115"/>
      <c r="AD2" s="98"/>
      <c r="AE2" s="98"/>
      <c r="AF2" s="98"/>
      <c r="AG2" s="98"/>
      <c r="AH2" s="98"/>
      <c r="AI2" s="98"/>
    </row>
    <row r="3" spans="1:35" ht="27.75" customHeight="1" x14ac:dyDescent="0.25">
      <c r="A3" s="99" t="s">
        <v>3</v>
      </c>
      <c r="B3" s="100">
        <v>2026</v>
      </c>
      <c r="C3" s="98"/>
      <c r="D3" s="95"/>
      <c r="E3" s="95"/>
      <c r="F3" s="95"/>
      <c r="G3" s="95"/>
      <c r="H3" s="95"/>
      <c r="I3" s="95"/>
      <c r="J3" s="95"/>
      <c r="K3" s="95"/>
      <c r="L3" s="95"/>
      <c r="M3" s="95"/>
      <c r="N3" s="95"/>
      <c r="O3" s="95"/>
      <c r="P3" s="95"/>
      <c r="Q3" s="95"/>
      <c r="R3" s="95"/>
      <c r="S3" s="95"/>
      <c r="T3" s="8"/>
      <c r="U3" s="8"/>
      <c r="V3" s="98"/>
      <c r="W3" s="98"/>
      <c r="X3" s="85"/>
      <c r="Y3" s="98"/>
      <c r="Z3" s="85"/>
      <c r="AA3" s="98"/>
      <c r="AB3" s="115"/>
      <c r="AC3" s="115"/>
      <c r="AD3" s="98"/>
      <c r="AE3" s="98"/>
      <c r="AF3" s="98"/>
      <c r="AG3" s="98"/>
      <c r="AH3" s="98"/>
      <c r="AI3" s="98"/>
    </row>
    <row r="4" spans="1:35" ht="24" customHeight="1" x14ac:dyDescent="0.25">
      <c r="A4" s="101" t="s">
        <v>4</v>
      </c>
      <c r="B4" s="102">
        <v>1</v>
      </c>
      <c r="C4" s="98"/>
      <c r="D4" s="95"/>
      <c r="E4" s="95"/>
      <c r="F4" s="95"/>
      <c r="G4" s="95"/>
      <c r="H4" s="95"/>
      <c r="I4" s="95"/>
      <c r="J4" s="95"/>
      <c r="K4" s="95"/>
      <c r="L4" s="95"/>
      <c r="M4" s="95"/>
      <c r="N4" s="95"/>
      <c r="O4" s="95"/>
      <c r="P4" s="95"/>
      <c r="Q4" s="95"/>
      <c r="R4" s="95"/>
      <c r="S4" s="95"/>
      <c r="T4" s="8"/>
      <c r="U4" s="8"/>
      <c r="V4" s="98"/>
      <c r="W4" s="98"/>
      <c r="X4" s="85"/>
      <c r="Y4" s="98"/>
      <c r="Z4" s="85"/>
      <c r="AA4" s="98"/>
      <c r="AB4" s="115"/>
      <c r="AC4" s="115"/>
      <c r="AD4" s="98"/>
      <c r="AE4" s="98"/>
      <c r="AF4" s="98"/>
      <c r="AG4" s="98"/>
      <c r="AH4" s="98"/>
      <c r="AI4" s="98"/>
    </row>
    <row r="5" spans="1:35" ht="36" customHeight="1" x14ac:dyDescent="0.25">
      <c r="A5" s="103" t="s">
        <v>5</v>
      </c>
      <c r="B5" s="104">
        <v>46387</v>
      </c>
      <c r="C5" s="98"/>
      <c r="D5" s="95"/>
      <c r="E5" s="95"/>
      <c r="F5" s="95"/>
      <c r="G5" s="95"/>
      <c r="H5" s="95"/>
      <c r="I5" s="95"/>
      <c r="J5" s="95"/>
      <c r="K5" s="95"/>
      <c r="L5" s="95"/>
      <c r="M5" s="95"/>
      <c r="N5" s="95"/>
      <c r="O5" s="95"/>
      <c r="P5" s="95"/>
      <c r="Q5" s="95"/>
      <c r="R5" s="95"/>
      <c r="S5" s="95"/>
      <c r="T5" s="8"/>
      <c r="U5" s="8"/>
      <c r="V5" s="98"/>
      <c r="W5" s="98"/>
      <c r="X5" s="85"/>
      <c r="Y5" s="98"/>
      <c r="Z5" s="85"/>
      <c r="AA5" s="98"/>
      <c r="AB5" s="115"/>
      <c r="AC5" s="115"/>
      <c r="AD5" s="98"/>
      <c r="AE5" s="98"/>
      <c r="AF5" s="98"/>
      <c r="AG5" s="98"/>
      <c r="AH5" s="98"/>
      <c r="AI5" s="98"/>
    </row>
    <row r="6" spans="1:35" ht="43.5" customHeight="1" x14ac:dyDescent="0.25">
      <c r="A6" s="98"/>
      <c r="B6" s="98"/>
      <c r="C6" s="98"/>
      <c r="D6" s="98"/>
      <c r="E6" s="98"/>
      <c r="F6" s="98"/>
      <c r="G6" s="98"/>
      <c r="H6" s="98"/>
      <c r="I6" s="98"/>
      <c r="J6" s="98"/>
      <c r="K6" s="98"/>
      <c r="L6" s="46"/>
      <c r="M6" s="98"/>
      <c r="N6" s="98"/>
      <c r="O6" s="98"/>
      <c r="P6" s="98"/>
      <c r="Q6" s="98"/>
      <c r="R6" s="98"/>
      <c r="S6" s="98"/>
      <c r="T6" s="98"/>
      <c r="U6" s="98"/>
      <c r="V6" s="98"/>
      <c r="W6" s="98"/>
      <c r="X6" s="85"/>
      <c r="Y6" s="98"/>
      <c r="Z6" s="85"/>
      <c r="AA6" s="98"/>
      <c r="AB6" s="115"/>
      <c r="AC6" s="115"/>
      <c r="AD6" s="98"/>
      <c r="AE6" s="98"/>
      <c r="AF6" s="98"/>
      <c r="AG6" s="98"/>
      <c r="AH6" s="98"/>
      <c r="AI6" s="98"/>
    </row>
    <row r="7" spans="1:35" ht="18.75" customHeight="1" x14ac:dyDescent="0.25">
      <c r="A7" s="418" t="s">
        <v>6</v>
      </c>
      <c r="B7" s="418" t="s">
        <v>7</v>
      </c>
      <c r="C7" s="98"/>
      <c r="D7" s="98"/>
      <c r="E7" s="98"/>
      <c r="F7" s="98"/>
      <c r="G7" s="98"/>
      <c r="H7" s="98"/>
      <c r="I7" s="98"/>
      <c r="J7" s="98"/>
      <c r="K7" s="98"/>
      <c r="L7" s="46"/>
      <c r="M7" s="98"/>
      <c r="N7" s="98"/>
      <c r="O7" s="98"/>
      <c r="P7" s="98"/>
      <c r="Q7" s="98"/>
      <c r="R7" s="98"/>
      <c r="S7" s="98"/>
      <c r="T7" s="98"/>
      <c r="U7" s="98"/>
      <c r="V7" s="98"/>
      <c r="W7" s="98"/>
      <c r="X7" s="85"/>
      <c r="Y7" s="98"/>
      <c r="Z7" s="85"/>
      <c r="AA7" s="98"/>
      <c r="AB7" s="115"/>
      <c r="AC7" s="115"/>
      <c r="AD7" s="98"/>
      <c r="AE7" s="98"/>
      <c r="AF7" s="98"/>
      <c r="AG7" s="98"/>
      <c r="AH7" s="98"/>
      <c r="AI7" s="98"/>
    </row>
    <row r="8" spans="1:35" ht="21.75" customHeight="1" x14ac:dyDescent="0.25">
      <c r="A8" s="419"/>
      <c r="B8" s="419"/>
      <c r="C8" s="98"/>
      <c r="D8" s="98"/>
      <c r="E8" s="98"/>
      <c r="F8" s="98"/>
      <c r="G8" s="98"/>
      <c r="H8" s="98"/>
      <c r="I8" s="98"/>
      <c r="J8" s="98"/>
      <c r="K8" s="98"/>
      <c r="L8" s="46"/>
      <c r="M8" s="98"/>
      <c r="N8" s="98"/>
      <c r="O8" s="98"/>
      <c r="P8" s="98"/>
      <c r="Q8" s="98"/>
      <c r="R8" s="98"/>
      <c r="S8" s="98"/>
      <c r="T8" s="98"/>
      <c r="U8" s="98"/>
      <c r="V8" s="98"/>
      <c r="W8" s="98"/>
      <c r="X8" s="85"/>
      <c r="Y8" s="98"/>
      <c r="Z8" s="85"/>
      <c r="AA8" s="98"/>
      <c r="AB8" s="115"/>
      <c r="AC8" s="115"/>
      <c r="AD8" s="98"/>
      <c r="AE8" s="98"/>
      <c r="AF8" s="98"/>
      <c r="AG8" s="98"/>
      <c r="AH8" s="98"/>
      <c r="AI8" s="98"/>
    </row>
    <row r="9" spans="1:35" ht="25.5" customHeight="1" x14ac:dyDescent="0.25">
      <c r="A9" s="98"/>
      <c r="B9" s="98"/>
      <c r="C9" s="98"/>
      <c r="D9" s="98"/>
      <c r="E9" s="98"/>
      <c r="F9" s="98"/>
      <c r="G9" s="98"/>
      <c r="H9" s="98"/>
      <c r="I9" s="98"/>
      <c r="J9" s="98"/>
      <c r="K9" s="98"/>
      <c r="L9" s="46"/>
      <c r="M9" s="98"/>
      <c r="N9" s="98"/>
      <c r="O9" s="98"/>
      <c r="P9" s="98"/>
      <c r="Q9" s="98"/>
      <c r="R9" s="98"/>
      <c r="S9" s="98"/>
      <c r="T9" s="98"/>
      <c r="U9" s="98"/>
      <c r="V9" s="98"/>
      <c r="W9" s="98"/>
      <c r="X9" s="85"/>
      <c r="Y9" s="98"/>
      <c r="Z9" s="85"/>
      <c r="AA9" s="98"/>
      <c r="AB9" s="115"/>
      <c r="AC9" s="115"/>
      <c r="AD9" s="98"/>
      <c r="AE9" s="98"/>
      <c r="AF9" s="98"/>
      <c r="AG9" s="98"/>
      <c r="AH9" s="98"/>
      <c r="AI9" s="98"/>
    </row>
    <row r="10" spans="1:35" ht="49.5" customHeight="1" x14ac:dyDescent="0.25">
      <c r="A10" s="407" t="s">
        <v>8</v>
      </c>
      <c r="B10" s="408"/>
      <c r="C10" s="408"/>
      <c r="D10" s="408"/>
      <c r="E10" s="409"/>
      <c r="F10" s="407" t="s">
        <v>9</v>
      </c>
      <c r="G10" s="409"/>
      <c r="H10" s="407" t="s">
        <v>10</v>
      </c>
      <c r="I10" s="409"/>
      <c r="J10" s="105" t="s">
        <v>11</v>
      </c>
      <c r="K10" s="105" t="s">
        <v>12</v>
      </c>
      <c r="L10" s="407" t="s">
        <v>13</v>
      </c>
      <c r="M10" s="408"/>
      <c r="N10" s="409"/>
      <c r="O10" s="407" t="s">
        <v>14</v>
      </c>
      <c r="P10" s="408"/>
      <c r="Q10" s="408"/>
      <c r="R10" s="408"/>
      <c r="S10" s="408"/>
      <c r="T10" s="408"/>
      <c r="U10" s="409"/>
      <c r="V10" s="407" t="s">
        <v>15</v>
      </c>
      <c r="W10" s="408"/>
      <c r="X10" s="410"/>
      <c r="Y10" s="408"/>
      <c r="Z10" s="410"/>
      <c r="AA10" s="408"/>
      <c r="AB10" s="411"/>
      <c r="AC10" s="412"/>
      <c r="AD10" s="407" t="s">
        <v>16</v>
      </c>
      <c r="AE10" s="408"/>
      <c r="AF10" s="408"/>
      <c r="AG10" s="408"/>
      <c r="AH10" s="408"/>
      <c r="AI10" s="409"/>
    </row>
    <row r="11" spans="1:35" s="96" customFormat="1" ht="43.5" customHeight="1" x14ac:dyDescent="0.25">
      <c r="A11" s="69" t="s">
        <v>17</v>
      </c>
      <c r="B11" s="70" t="s">
        <v>18</v>
      </c>
      <c r="C11" s="70" t="s">
        <v>19</v>
      </c>
      <c r="D11" s="70" t="s">
        <v>20</v>
      </c>
      <c r="E11" s="71" t="s">
        <v>21</v>
      </c>
      <c r="F11" s="72" t="s">
        <v>22</v>
      </c>
      <c r="G11" s="71" t="s">
        <v>23</v>
      </c>
      <c r="H11" s="73" t="s">
        <v>24</v>
      </c>
      <c r="I11" s="74" t="s">
        <v>25</v>
      </c>
      <c r="J11" s="73" t="s">
        <v>26</v>
      </c>
      <c r="K11" s="78" t="s">
        <v>27</v>
      </c>
      <c r="L11" s="74" t="s">
        <v>28</v>
      </c>
      <c r="M11" s="75" t="s">
        <v>29</v>
      </c>
      <c r="N11" s="73" t="s">
        <v>30</v>
      </c>
      <c r="O11" s="72" t="s">
        <v>31</v>
      </c>
      <c r="P11" s="76" t="s">
        <v>32</v>
      </c>
      <c r="Q11" s="70" t="s">
        <v>33</v>
      </c>
      <c r="R11" s="70" t="s">
        <v>34</v>
      </c>
      <c r="S11" s="70" t="s">
        <v>35</v>
      </c>
      <c r="T11" s="70" t="s">
        <v>36</v>
      </c>
      <c r="U11" s="71" t="s">
        <v>37</v>
      </c>
      <c r="V11" s="72" t="s">
        <v>38</v>
      </c>
      <c r="W11" s="70" t="s">
        <v>39</v>
      </c>
      <c r="X11" s="70" t="s">
        <v>40</v>
      </c>
      <c r="Y11" s="70" t="s">
        <v>41</v>
      </c>
      <c r="Z11" s="86" t="s">
        <v>42</v>
      </c>
      <c r="AA11" s="73" t="s">
        <v>43</v>
      </c>
      <c r="AB11" s="83" t="s">
        <v>44</v>
      </c>
      <c r="AC11" s="83" t="s">
        <v>45</v>
      </c>
      <c r="AD11" s="77" t="s">
        <v>46</v>
      </c>
      <c r="AE11" s="77" t="s">
        <v>47</v>
      </c>
      <c r="AF11" s="77" t="s">
        <v>48</v>
      </c>
      <c r="AG11" s="77" t="s">
        <v>49</v>
      </c>
      <c r="AH11" s="73" t="s">
        <v>50</v>
      </c>
      <c r="AI11" s="78" t="s">
        <v>51</v>
      </c>
    </row>
    <row r="12" spans="1:35" ht="18.75" customHeight="1" x14ac:dyDescent="0.25">
      <c r="A12" s="79" t="s">
        <v>52</v>
      </c>
      <c r="B12" s="79" t="s">
        <v>53</v>
      </c>
      <c r="C12" s="79" t="s">
        <v>54</v>
      </c>
      <c r="D12" s="79" t="s">
        <v>55</v>
      </c>
      <c r="E12" s="79" t="s">
        <v>56</v>
      </c>
      <c r="F12" s="79" t="s">
        <v>57</v>
      </c>
      <c r="G12" s="79" t="s">
        <v>58</v>
      </c>
      <c r="H12" s="79" t="s">
        <v>59</v>
      </c>
      <c r="I12" s="79" t="s">
        <v>60</v>
      </c>
      <c r="J12" s="79" t="s">
        <v>61</v>
      </c>
      <c r="K12" s="79"/>
      <c r="L12" s="80" t="s">
        <v>62</v>
      </c>
      <c r="M12" s="79" t="s">
        <v>63</v>
      </c>
      <c r="N12" s="79" t="s">
        <v>6</v>
      </c>
      <c r="O12" s="79" t="s">
        <v>64</v>
      </c>
      <c r="P12" s="79" t="s">
        <v>65</v>
      </c>
      <c r="Q12" s="79" t="s">
        <v>66</v>
      </c>
      <c r="R12" s="81" t="s">
        <v>65</v>
      </c>
      <c r="S12" s="79">
        <v>3299060</v>
      </c>
      <c r="T12" s="79" t="s">
        <v>67</v>
      </c>
      <c r="U12" s="79" t="s">
        <v>68</v>
      </c>
      <c r="V12" s="79" t="s">
        <v>69</v>
      </c>
      <c r="W12" s="79" t="s">
        <v>70</v>
      </c>
      <c r="X12" s="79" t="s">
        <v>71</v>
      </c>
      <c r="Y12" s="79">
        <v>4</v>
      </c>
      <c r="Z12" s="79" t="s">
        <v>72</v>
      </c>
      <c r="AA12" s="79" t="s">
        <v>73</v>
      </c>
      <c r="AB12" s="116">
        <v>46037</v>
      </c>
      <c r="AC12" s="116">
        <v>46387</v>
      </c>
      <c r="AD12" s="82">
        <v>0</v>
      </c>
      <c r="AE12" s="82">
        <v>0</v>
      </c>
      <c r="AF12" s="82">
        <v>864745000</v>
      </c>
      <c r="AG12" s="55">
        <v>0</v>
      </c>
      <c r="AH12" s="55">
        <v>0</v>
      </c>
      <c r="AI12" s="82">
        <f>SUM(AD12:AH12)</f>
        <v>864745000</v>
      </c>
    </row>
    <row r="13" spans="1:35" ht="18.75" customHeight="1" x14ac:dyDescent="0.25">
      <c r="A13" s="93" t="s">
        <v>52</v>
      </c>
      <c r="B13" s="93" t="s">
        <v>53</v>
      </c>
      <c r="C13" s="93" t="s">
        <v>54</v>
      </c>
      <c r="D13" s="93" t="s">
        <v>74</v>
      </c>
      <c r="E13" s="93" t="s">
        <v>75</v>
      </c>
      <c r="F13" s="93" t="s">
        <v>76</v>
      </c>
      <c r="G13" s="93" t="s">
        <v>77</v>
      </c>
      <c r="H13" s="93" t="s">
        <v>78</v>
      </c>
      <c r="I13" s="93" t="s">
        <v>79</v>
      </c>
      <c r="J13" s="93" t="s">
        <v>80</v>
      </c>
      <c r="K13" s="93" t="s">
        <v>81</v>
      </c>
      <c r="L13" s="53" t="s">
        <v>82</v>
      </c>
      <c r="M13" s="93" t="s">
        <v>83</v>
      </c>
      <c r="N13" s="93" t="s">
        <v>84</v>
      </c>
      <c r="O13" s="93" t="s">
        <v>85</v>
      </c>
      <c r="P13" s="79" t="s">
        <v>65</v>
      </c>
      <c r="Q13" s="93" t="s">
        <v>86</v>
      </c>
      <c r="R13" s="81" t="s">
        <v>65</v>
      </c>
      <c r="S13" s="93">
        <v>3204014</v>
      </c>
      <c r="T13" s="93" t="s">
        <v>87</v>
      </c>
      <c r="U13" s="93" t="s">
        <v>88</v>
      </c>
      <c r="V13" s="93" t="s">
        <v>89</v>
      </c>
      <c r="W13" s="106" t="s">
        <v>90</v>
      </c>
      <c r="X13" s="64" t="s">
        <v>91</v>
      </c>
      <c r="Y13" s="107">
        <v>1</v>
      </c>
      <c r="Z13" s="64" t="s">
        <v>92</v>
      </c>
      <c r="AA13" s="93" t="s">
        <v>93</v>
      </c>
      <c r="AB13" s="117">
        <v>46023</v>
      </c>
      <c r="AC13" s="117">
        <v>46387</v>
      </c>
      <c r="AD13" s="55">
        <v>0</v>
      </c>
      <c r="AE13" s="55">
        <v>0</v>
      </c>
      <c r="AF13" s="56">
        <v>849166665</v>
      </c>
      <c r="AG13" s="55">
        <v>0</v>
      </c>
      <c r="AH13" s="55">
        <v>0</v>
      </c>
      <c r="AI13" s="54">
        <f t="shared" ref="AI13:AI76" si="0">SUM(AD13:AH13)</f>
        <v>849166665</v>
      </c>
    </row>
    <row r="14" spans="1:35" ht="18.75" customHeight="1" x14ac:dyDescent="0.25">
      <c r="A14" s="93" t="s">
        <v>52</v>
      </c>
      <c r="B14" s="93" t="s">
        <v>53</v>
      </c>
      <c r="C14" s="93" t="s">
        <v>54</v>
      </c>
      <c r="D14" s="93" t="s">
        <v>74</v>
      </c>
      <c r="E14" s="93" t="s">
        <v>75</v>
      </c>
      <c r="F14" s="93" t="s">
        <v>76</v>
      </c>
      <c r="G14" s="93" t="s">
        <v>77</v>
      </c>
      <c r="H14" s="93" t="s">
        <v>78</v>
      </c>
      <c r="I14" s="93" t="s">
        <v>79</v>
      </c>
      <c r="J14" s="93" t="s">
        <v>80</v>
      </c>
      <c r="K14" s="93" t="s">
        <v>81</v>
      </c>
      <c r="L14" s="53" t="s">
        <v>82</v>
      </c>
      <c r="M14" s="93" t="s">
        <v>83</v>
      </c>
      <c r="N14" s="93" t="s">
        <v>84</v>
      </c>
      <c r="O14" s="93" t="s">
        <v>85</v>
      </c>
      <c r="P14" s="79" t="s">
        <v>65</v>
      </c>
      <c r="Q14" s="93" t="s">
        <v>86</v>
      </c>
      <c r="R14" s="81" t="s">
        <v>65</v>
      </c>
      <c r="S14" s="93">
        <v>3204014</v>
      </c>
      <c r="T14" s="93" t="s">
        <v>87</v>
      </c>
      <c r="U14" s="93" t="s">
        <v>88</v>
      </c>
      <c r="V14" s="93" t="s">
        <v>94</v>
      </c>
      <c r="W14" s="93" t="s">
        <v>95</v>
      </c>
      <c r="X14" s="90" t="s">
        <v>96</v>
      </c>
      <c r="Y14" s="107">
        <v>1</v>
      </c>
      <c r="Z14" s="64" t="s">
        <v>97</v>
      </c>
      <c r="AA14" s="93" t="s">
        <v>93</v>
      </c>
      <c r="AB14" s="117">
        <v>46023</v>
      </c>
      <c r="AC14" s="117">
        <v>46387</v>
      </c>
      <c r="AD14" s="55">
        <v>0</v>
      </c>
      <c r="AE14" s="55">
        <v>0</v>
      </c>
      <c r="AF14" s="56">
        <v>495700000</v>
      </c>
      <c r="AG14" s="55">
        <v>0</v>
      </c>
      <c r="AH14" s="55">
        <v>0</v>
      </c>
      <c r="AI14" s="54">
        <f t="shared" si="0"/>
        <v>495700000</v>
      </c>
    </row>
    <row r="15" spans="1:35" ht="18.75" customHeight="1" x14ac:dyDescent="0.25">
      <c r="A15" s="93" t="s">
        <v>52</v>
      </c>
      <c r="B15" s="93" t="s">
        <v>53</v>
      </c>
      <c r="C15" s="93" t="s">
        <v>54</v>
      </c>
      <c r="D15" s="93" t="s">
        <v>74</v>
      </c>
      <c r="E15" s="93" t="s">
        <v>75</v>
      </c>
      <c r="F15" s="93" t="s">
        <v>76</v>
      </c>
      <c r="G15" s="93" t="s">
        <v>77</v>
      </c>
      <c r="H15" s="93" t="s">
        <v>78</v>
      </c>
      <c r="I15" s="93" t="s">
        <v>79</v>
      </c>
      <c r="J15" s="93" t="s">
        <v>80</v>
      </c>
      <c r="K15" s="93" t="s">
        <v>81</v>
      </c>
      <c r="L15" s="53" t="s">
        <v>82</v>
      </c>
      <c r="M15" s="93" t="s">
        <v>83</v>
      </c>
      <c r="N15" s="93" t="s">
        <v>84</v>
      </c>
      <c r="O15" s="93" t="s">
        <v>85</v>
      </c>
      <c r="P15" s="79" t="s">
        <v>65</v>
      </c>
      <c r="Q15" s="93" t="s">
        <v>86</v>
      </c>
      <c r="R15" s="81" t="s">
        <v>65</v>
      </c>
      <c r="S15" s="93">
        <v>3204014</v>
      </c>
      <c r="T15" s="93" t="s">
        <v>87</v>
      </c>
      <c r="U15" s="93" t="s">
        <v>88</v>
      </c>
      <c r="V15" s="93" t="s">
        <v>98</v>
      </c>
      <c r="W15" s="106" t="s">
        <v>99</v>
      </c>
      <c r="X15" s="90" t="s">
        <v>100</v>
      </c>
      <c r="Y15" s="107">
        <v>1</v>
      </c>
      <c r="Z15" s="64" t="s">
        <v>101</v>
      </c>
      <c r="AA15" s="93" t="s">
        <v>93</v>
      </c>
      <c r="AB15" s="117">
        <v>46023</v>
      </c>
      <c r="AC15" s="117">
        <v>46387</v>
      </c>
      <c r="AD15" s="55">
        <v>0</v>
      </c>
      <c r="AE15" s="55">
        <v>0</v>
      </c>
      <c r="AF15" s="56">
        <v>1024592593</v>
      </c>
      <c r="AG15" s="55">
        <v>0</v>
      </c>
      <c r="AH15" s="55">
        <v>0</v>
      </c>
      <c r="AI15" s="54">
        <f t="shared" si="0"/>
        <v>1024592593</v>
      </c>
    </row>
    <row r="16" spans="1:35" ht="18.75" customHeight="1" x14ac:dyDescent="0.25">
      <c r="A16" s="93" t="s">
        <v>52</v>
      </c>
      <c r="B16" s="93" t="s">
        <v>53</v>
      </c>
      <c r="C16" s="93" t="s">
        <v>54</v>
      </c>
      <c r="D16" s="93" t="s">
        <v>74</v>
      </c>
      <c r="E16" s="93" t="s">
        <v>75</v>
      </c>
      <c r="F16" s="93" t="s">
        <v>102</v>
      </c>
      <c r="G16" s="93" t="s">
        <v>103</v>
      </c>
      <c r="H16" s="93" t="s">
        <v>78</v>
      </c>
      <c r="I16" s="93" t="s">
        <v>79</v>
      </c>
      <c r="J16" s="93" t="s">
        <v>80</v>
      </c>
      <c r="K16" s="93" t="s">
        <v>81</v>
      </c>
      <c r="L16" s="53" t="s">
        <v>82</v>
      </c>
      <c r="M16" s="93" t="s">
        <v>83</v>
      </c>
      <c r="N16" s="93" t="s">
        <v>84</v>
      </c>
      <c r="O16" s="93" t="s">
        <v>85</v>
      </c>
      <c r="P16" s="79" t="s">
        <v>65</v>
      </c>
      <c r="Q16" s="93" t="s">
        <v>86</v>
      </c>
      <c r="R16" s="81" t="s">
        <v>65</v>
      </c>
      <c r="S16" s="93">
        <v>3204048</v>
      </c>
      <c r="T16" s="93" t="s">
        <v>104</v>
      </c>
      <c r="U16" s="93" t="s">
        <v>105</v>
      </c>
      <c r="V16" s="93" t="s">
        <v>106</v>
      </c>
      <c r="W16" s="93" t="s">
        <v>107</v>
      </c>
      <c r="X16" s="64" t="s">
        <v>108</v>
      </c>
      <c r="Y16" s="107">
        <v>1</v>
      </c>
      <c r="Z16" s="64" t="s">
        <v>109</v>
      </c>
      <c r="AA16" s="93" t="s">
        <v>93</v>
      </c>
      <c r="AB16" s="117">
        <v>46023</v>
      </c>
      <c r="AC16" s="117">
        <v>46387</v>
      </c>
      <c r="AD16" s="55">
        <v>0</v>
      </c>
      <c r="AE16" s="55">
        <v>0</v>
      </c>
      <c r="AF16" s="56">
        <v>420117974</v>
      </c>
      <c r="AG16" s="55">
        <v>0</v>
      </c>
      <c r="AH16" s="55">
        <v>0</v>
      </c>
      <c r="AI16" s="54">
        <f t="shared" si="0"/>
        <v>420117974</v>
      </c>
    </row>
    <row r="17" spans="1:35" ht="18.75" customHeight="1" x14ac:dyDescent="0.25">
      <c r="A17" s="93" t="s">
        <v>52</v>
      </c>
      <c r="B17" s="93" t="s">
        <v>53</v>
      </c>
      <c r="C17" s="93" t="s">
        <v>54</v>
      </c>
      <c r="D17" s="93" t="s">
        <v>74</v>
      </c>
      <c r="E17" s="93" t="s">
        <v>75</v>
      </c>
      <c r="F17" s="93" t="s">
        <v>102</v>
      </c>
      <c r="G17" s="93" t="s">
        <v>103</v>
      </c>
      <c r="H17" s="93" t="s">
        <v>110</v>
      </c>
      <c r="I17" s="93" t="s">
        <v>111</v>
      </c>
      <c r="J17" s="93" t="s">
        <v>80</v>
      </c>
      <c r="K17" s="93" t="s">
        <v>81</v>
      </c>
      <c r="L17" s="53" t="s">
        <v>82</v>
      </c>
      <c r="M17" s="93" t="s">
        <v>83</v>
      </c>
      <c r="N17" s="93" t="s">
        <v>84</v>
      </c>
      <c r="O17" s="93" t="s">
        <v>85</v>
      </c>
      <c r="P17" s="79" t="s">
        <v>65</v>
      </c>
      <c r="Q17" s="93" t="s">
        <v>86</v>
      </c>
      <c r="R17" s="81" t="s">
        <v>65</v>
      </c>
      <c r="S17" s="93">
        <v>3204014</v>
      </c>
      <c r="T17" s="93" t="s">
        <v>87</v>
      </c>
      <c r="U17" s="93" t="s">
        <v>88</v>
      </c>
      <c r="V17" s="93" t="s">
        <v>112</v>
      </c>
      <c r="W17" s="106" t="s">
        <v>113</v>
      </c>
      <c r="X17" s="90" t="s">
        <v>114</v>
      </c>
      <c r="Y17" s="107">
        <v>1</v>
      </c>
      <c r="Z17" s="64" t="s">
        <v>115</v>
      </c>
      <c r="AA17" s="93" t="s">
        <v>93</v>
      </c>
      <c r="AB17" s="117">
        <v>46023</v>
      </c>
      <c r="AC17" s="117">
        <v>46387</v>
      </c>
      <c r="AD17" s="55">
        <v>0</v>
      </c>
      <c r="AE17" s="55">
        <v>0</v>
      </c>
      <c r="AF17" s="55">
        <v>607150000</v>
      </c>
      <c r="AG17" s="55">
        <v>0</v>
      </c>
      <c r="AH17" s="55">
        <v>0</v>
      </c>
      <c r="AI17" s="54">
        <f t="shared" si="0"/>
        <v>607150000</v>
      </c>
    </row>
    <row r="18" spans="1:35" ht="18.75" customHeight="1" x14ac:dyDescent="0.25">
      <c r="A18" s="93" t="s">
        <v>52</v>
      </c>
      <c r="B18" s="93" t="s">
        <v>53</v>
      </c>
      <c r="C18" s="93" t="s">
        <v>54</v>
      </c>
      <c r="D18" s="93" t="s">
        <v>74</v>
      </c>
      <c r="E18" s="93" t="s">
        <v>75</v>
      </c>
      <c r="F18" s="93" t="s">
        <v>102</v>
      </c>
      <c r="G18" s="93" t="s">
        <v>103</v>
      </c>
      <c r="H18" s="93" t="s">
        <v>110</v>
      </c>
      <c r="I18" s="93" t="s">
        <v>111</v>
      </c>
      <c r="J18" s="93" t="s">
        <v>80</v>
      </c>
      <c r="K18" s="93" t="s">
        <v>81</v>
      </c>
      <c r="L18" s="53" t="s">
        <v>82</v>
      </c>
      <c r="M18" s="93" t="s">
        <v>83</v>
      </c>
      <c r="N18" s="93" t="s">
        <v>84</v>
      </c>
      <c r="O18" s="93" t="s">
        <v>116</v>
      </c>
      <c r="P18" s="93" t="s">
        <v>117</v>
      </c>
      <c r="Q18" s="93" t="s">
        <v>116</v>
      </c>
      <c r="R18" s="108" t="s">
        <v>118</v>
      </c>
      <c r="S18" s="93" t="s">
        <v>65</v>
      </c>
      <c r="T18" s="93" t="s">
        <v>65</v>
      </c>
      <c r="U18" s="93" t="s">
        <v>65</v>
      </c>
      <c r="V18" s="93" t="s">
        <v>117</v>
      </c>
      <c r="W18" s="106" t="s">
        <v>119</v>
      </c>
      <c r="X18" s="90" t="s">
        <v>120</v>
      </c>
      <c r="Y18" s="107">
        <v>1</v>
      </c>
      <c r="Z18" s="64" t="s">
        <v>121</v>
      </c>
      <c r="AA18" s="93" t="s">
        <v>93</v>
      </c>
      <c r="AB18" s="117">
        <v>45323</v>
      </c>
      <c r="AC18" s="117">
        <v>46022</v>
      </c>
      <c r="AD18" s="55">
        <v>0</v>
      </c>
      <c r="AE18" s="55">
        <v>0</v>
      </c>
      <c r="AF18" s="55">
        <v>0</v>
      </c>
      <c r="AG18" s="55">
        <v>0</v>
      </c>
      <c r="AH18" s="55">
        <v>0</v>
      </c>
      <c r="AI18" s="54">
        <f t="shared" si="0"/>
        <v>0</v>
      </c>
    </row>
    <row r="19" spans="1:35" ht="18.75" customHeight="1" x14ac:dyDescent="0.25">
      <c r="A19" s="61" t="s">
        <v>52</v>
      </c>
      <c r="B19" s="61" t="s">
        <v>53</v>
      </c>
      <c r="C19" s="61" t="s">
        <v>54</v>
      </c>
      <c r="D19" s="61" t="s">
        <v>74</v>
      </c>
      <c r="E19" s="61" t="s">
        <v>75</v>
      </c>
      <c r="F19" s="61" t="s">
        <v>122</v>
      </c>
      <c r="G19" s="61" t="s">
        <v>123</v>
      </c>
      <c r="H19" s="61" t="s">
        <v>78</v>
      </c>
      <c r="I19" s="61" t="s">
        <v>79</v>
      </c>
      <c r="J19" s="61" t="s">
        <v>61</v>
      </c>
      <c r="K19" s="61" t="s">
        <v>81</v>
      </c>
      <c r="L19" s="50" t="s">
        <v>124</v>
      </c>
      <c r="M19" s="61" t="s">
        <v>125</v>
      </c>
      <c r="N19" s="61" t="s">
        <v>126</v>
      </c>
      <c r="O19" s="61" t="s">
        <v>85</v>
      </c>
      <c r="P19" s="61"/>
      <c r="Q19" s="61" t="s">
        <v>127</v>
      </c>
      <c r="R19" s="61"/>
      <c r="S19" s="61">
        <v>3204048</v>
      </c>
      <c r="T19" s="61" t="s">
        <v>104</v>
      </c>
      <c r="U19" s="61" t="s">
        <v>128</v>
      </c>
      <c r="V19" s="61" t="s">
        <v>129</v>
      </c>
      <c r="W19" s="61" t="s">
        <v>130</v>
      </c>
      <c r="X19" s="61" t="s">
        <v>131</v>
      </c>
      <c r="Y19" s="61">
        <v>16</v>
      </c>
      <c r="Z19" s="61" t="s">
        <v>132</v>
      </c>
      <c r="AA19" s="61" t="s">
        <v>73</v>
      </c>
      <c r="AB19" s="84">
        <v>46054</v>
      </c>
      <c r="AC19" s="84">
        <v>46387</v>
      </c>
      <c r="AD19" s="55">
        <v>0</v>
      </c>
      <c r="AE19" s="55">
        <v>0</v>
      </c>
      <c r="AF19" s="54">
        <v>941905000</v>
      </c>
      <c r="AG19" s="55">
        <v>0</v>
      </c>
      <c r="AH19" s="55">
        <v>0</v>
      </c>
      <c r="AI19" s="54">
        <f t="shared" si="0"/>
        <v>941905000</v>
      </c>
    </row>
    <row r="20" spans="1:35" ht="18.75" customHeight="1" x14ac:dyDescent="0.25">
      <c r="A20" s="61" t="s">
        <v>52</v>
      </c>
      <c r="B20" s="61" t="s">
        <v>53</v>
      </c>
      <c r="C20" s="61" t="s">
        <v>54</v>
      </c>
      <c r="D20" s="61" t="s">
        <v>74</v>
      </c>
      <c r="E20" s="61" t="s">
        <v>75</v>
      </c>
      <c r="F20" s="61" t="s">
        <v>133</v>
      </c>
      <c r="G20" s="61" t="s">
        <v>134</v>
      </c>
      <c r="H20" s="61" t="s">
        <v>78</v>
      </c>
      <c r="I20" s="61" t="s">
        <v>79</v>
      </c>
      <c r="J20" s="61" t="s">
        <v>61</v>
      </c>
      <c r="K20" s="61" t="s">
        <v>135</v>
      </c>
      <c r="L20" s="50" t="s">
        <v>124</v>
      </c>
      <c r="M20" s="61" t="s">
        <v>125</v>
      </c>
      <c r="N20" s="61" t="s">
        <v>136</v>
      </c>
      <c r="O20" s="61" t="s">
        <v>85</v>
      </c>
      <c r="P20" s="61"/>
      <c r="Q20" s="61" t="s">
        <v>127</v>
      </c>
      <c r="R20" s="61"/>
      <c r="S20" s="61"/>
      <c r="T20" s="61"/>
      <c r="U20" s="61"/>
      <c r="V20" s="61" t="s">
        <v>137</v>
      </c>
      <c r="W20" s="61" t="s">
        <v>138</v>
      </c>
      <c r="X20" s="61" t="s">
        <v>139</v>
      </c>
      <c r="Y20" s="61">
        <v>19</v>
      </c>
      <c r="Z20" s="61" t="s">
        <v>140</v>
      </c>
      <c r="AA20" s="61" t="s">
        <v>73</v>
      </c>
      <c r="AB20" s="84">
        <v>46024</v>
      </c>
      <c r="AC20" s="84">
        <v>46387</v>
      </c>
      <c r="AD20" s="55">
        <v>0</v>
      </c>
      <c r="AE20" s="55">
        <v>0</v>
      </c>
      <c r="AF20" s="55">
        <v>0</v>
      </c>
      <c r="AG20" s="54">
        <v>4020000000</v>
      </c>
      <c r="AH20" s="55">
        <v>0</v>
      </c>
      <c r="AI20" s="54">
        <f t="shared" si="0"/>
        <v>4020000000</v>
      </c>
    </row>
    <row r="21" spans="1:35" ht="18.75" customHeight="1" x14ac:dyDescent="0.25">
      <c r="A21" s="61" t="s">
        <v>52</v>
      </c>
      <c r="B21" s="61" t="s">
        <v>53</v>
      </c>
      <c r="C21" s="61" t="s">
        <v>54</v>
      </c>
      <c r="D21" s="61" t="s">
        <v>74</v>
      </c>
      <c r="E21" s="61" t="s">
        <v>75</v>
      </c>
      <c r="F21" s="61" t="s">
        <v>122</v>
      </c>
      <c r="G21" s="61" t="s">
        <v>123</v>
      </c>
      <c r="H21" s="61" t="s">
        <v>78</v>
      </c>
      <c r="I21" s="61" t="s">
        <v>79</v>
      </c>
      <c r="J21" s="61" t="s">
        <v>61</v>
      </c>
      <c r="K21" s="61" t="s">
        <v>81</v>
      </c>
      <c r="L21" s="50" t="s">
        <v>124</v>
      </c>
      <c r="M21" s="61" t="s">
        <v>125</v>
      </c>
      <c r="N21" s="61" t="s">
        <v>141</v>
      </c>
      <c r="O21" s="61" t="s">
        <v>85</v>
      </c>
      <c r="P21" s="61"/>
      <c r="Q21" s="61" t="s">
        <v>127</v>
      </c>
      <c r="R21" s="61"/>
      <c r="S21" s="61">
        <v>3204048</v>
      </c>
      <c r="T21" s="61" t="s">
        <v>104</v>
      </c>
      <c r="U21" s="61" t="s">
        <v>128</v>
      </c>
      <c r="V21" s="61" t="s">
        <v>142</v>
      </c>
      <c r="W21" s="61" t="s">
        <v>143</v>
      </c>
      <c r="X21" s="61" t="s">
        <v>144</v>
      </c>
      <c r="Y21" s="61">
        <v>17</v>
      </c>
      <c r="Z21" s="61" t="s">
        <v>132</v>
      </c>
      <c r="AA21" s="61" t="s">
        <v>73</v>
      </c>
      <c r="AB21" s="84">
        <v>46024</v>
      </c>
      <c r="AC21" s="84">
        <v>46387</v>
      </c>
      <c r="AD21" s="55">
        <v>0</v>
      </c>
      <c r="AE21" s="55">
        <v>0</v>
      </c>
      <c r="AF21" s="54">
        <v>329245</v>
      </c>
      <c r="AG21" s="55">
        <v>0</v>
      </c>
      <c r="AH21" s="55">
        <v>0</v>
      </c>
      <c r="AI21" s="54">
        <f t="shared" si="0"/>
        <v>329245</v>
      </c>
    </row>
    <row r="22" spans="1:35" ht="18.75" customHeight="1" x14ac:dyDescent="0.25">
      <c r="A22" s="61" t="s">
        <v>52</v>
      </c>
      <c r="B22" s="61" t="s">
        <v>53</v>
      </c>
      <c r="C22" s="61" t="s">
        <v>54</v>
      </c>
      <c r="D22" s="61" t="s">
        <v>74</v>
      </c>
      <c r="E22" s="61" t="s">
        <v>75</v>
      </c>
      <c r="F22" s="61" t="s">
        <v>122</v>
      </c>
      <c r="G22" s="61" t="s">
        <v>123</v>
      </c>
      <c r="H22" s="61" t="s">
        <v>78</v>
      </c>
      <c r="I22" s="61" t="s">
        <v>79</v>
      </c>
      <c r="J22" s="61" t="s">
        <v>61</v>
      </c>
      <c r="K22" s="61" t="s">
        <v>81</v>
      </c>
      <c r="L22" s="50" t="s">
        <v>124</v>
      </c>
      <c r="M22" s="61" t="s">
        <v>125</v>
      </c>
      <c r="N22" s="61" t="s">
        <v>145</v>
      </c>
      <c r="O22" s="61" t="s">
        <v>85</v>
      </c>
      <c r="P22" s="61"/>
      <c r="Q22" s="61" t="s">
        <v>127</v>
      </c>
      <c r="R22" s="61"/>
      <c r="S22" s="61">
        <v>3204043</v>
      </c>
      <c r="T22" s="61" t="s">
        <v>146</v>
      </c>
      <c r="U22" s="61" t="s">
        <v>147</v>
      </c>
      <c r="V22" s="61" t="s">
        <v>148</v>
      </c>
      <c r="W22" s="61" t="s">
        <v>149</v>
      </c>
      <c r="X22" s="61" t="s">
        <v>150</v>
      </c>
      <c r="Y22" s="61">
        <v>10</v>
      </c>
      <c r="Z22" s="61" t="s">
        <v>151</v>
      </c>
      <c r="AA22" s="61" t="s">
        <v>73</v>
      </c>
      <c r="AB22" s="118">
        <v>46024</v>
      </c>
      <c r="AC22" s="118">
        <v>46387</v>
      </c>
      <c r="AD22" s="55">
        <v>0</v>
      </c>
      <c r="AE22" s="55">
        <v>0</v>
      </c>
      <c r="AF22" s="54">
        <v>723460000</v>
      </c>
      <c r="AG22" s="55">
        <v>0</v>
      </c>
      <c r="AH22" s="55">
        <v>0</v>
      </c>
      <c r="AI22" s="54">
        <f t="shared" si="0"/>
        <v>723460000</v>
      </c>
    </row>
    <row r="23" spans="1:35" ht="18.75" customHeight="1" x14ac:dyDescent="0.25">
      <c r="A23" s="61" t="s">
        <v>52</v>
      </c>
      <c r="B23" s="61" t="s">
        <v>53</v>
      </c>
      <c r="C23" s="61" t="s">
        <v>54</v>
      </c>
      <c r="D23" s="61" t="s">
        <v>74</v>
      </c>
      <c r="E23" s="61" t="s">
        <v>75</v>
      </c>
      <c r="F23" s="61" t="s">
        <v>122</v>
      </c>
      <c r="G23" s="61" t="s">
        <v>123</v>
      </c>
      <c r="H23" s="61" t="s">
        <v>78</v>
      </c>
      <c r="I23" s="61" t="s">
        <v>79</v>
      </c>
      <c r="J23" s="61" t="s">
        <v>61</v>
      </c>
      <c r="K23" s="61" t="s">
        <v>81</v>
      </c>
      <c r="L23" s="50" t="s">
        <v>124</v>
      </c>
      <c r="M23" s="61" t="s">
        <v>125</v>
      </c>
      <c r="N23" s="61" t="s">
        <v>152</v>
      </c>
      <c r="O23" s="61" t="s">
        <v>85</v>
      </c>
      <c r="P23" s="61"/>
      <c r="Q23" s="61" t="s">
        <v>86</v>
      </c>
      <c r="R23" s="61"/>
      <c r="S23" s="61"/>
      <c r="T23" s="61"/>
      <c r="U23" s="61"/>
      <c r="V23" s="61" t="s">
        <v>153</v>
      </c>
      <c r="W23" s="61" t="s">
        <v>154</v>
      </c>
      <c r="X23" s="61" t="s">
        <v>155</v>
      </c>
      <c r="Y23" s="61">
        <v>5</v>
      </c>
      <c r="Z23" s="61" t="s">
        <v>156</v>
      </c>
      <c r="AA23" s="61" t="s">
        <v>157</v>
      </c>
      <c r="AB23" s="84">
        <v>46023</v>
      </c>
      <c r="AC23" s="84">
        <v>46387</v>
      </c>
      <c r="AD23" s="55">
        <v>0</v>
      </c>
      <c r="AE23" s="55">
        <v>0</v>
      </c>
      <c r="AF23" s="55">
        <v>0</v>
      </c>
      <c r="AG23" s="55">
        <v>0</v>
      </c>
      <c r="AH23" s="55">
        <v>0</v>
      </c>
      <c r="AI23" s="54">
        <f t="shared" si="0"/>
        <v>0</v>
      </c>
    </row>
    <row r="24" spans="1:35" ht="18.75" customHeight="1" x14ac:dyDescent="0.25">
      <c r="A24" s="61" t="s">
        <v>52</v>
      </c>
      <c r="B24" s="61" t="s">
        <v>53</v>
      </c>
      <c r="C24" s="61" t="s">
        <v>54</v>
      </c>
      <c r="D24" s="61" t="s">
        <v>74</v>
      </c>
      <c r="E24" s="61" t="s">
        <v>75</v>
      </c>
      <c r="F24" s="61" t="s">
        <v>133</v>
      </c>
      <c r="G24" s="61" t="s">
        <v>134</v>
      </c>
      <c r="H24" s="61" t="s">
        <v>158</v>
      </c>
      <c r="I24" s="61" t="s">
        <v>159</v>
      </c>
      <c r="J24" s="61" t="s">
        <v>61</v>
      </c>
      <c r="K24" s="61" t="s">
        <v>81</v>
      </c>
      <c r="L24" s="50" t="s">
        <v>124</v>
      </c>
      <c r="M24" s="61" t="s">
        <v>125</v>
      </c>
      <c r="N24" s="61" t="s">
        <v>152</v>
      </c>
      <c r="O24" s="61" t="s">
        <v>85</v>
      </c>
      <c r="P24" s="61"/>
      <c r="Q24" s="61" t="s">
        <v>127</v>
      </c>
      <c r="R24" s="61"/>
      <c r="S24" s="61"/>
      <c r="T24" s="61"/>
      <c r="U24" s="61"/>
      <c r="V24" s="61" t="s">
        <v>153</v>
      </c>
      <c r="W24" s="61" t="s">
        <v>160</v>
      </c>
      <c r="X24" s="61" t="s">
        <v>161</v>
      </c>
      <c r="Y24" s="61">
        <v>1</v>
      </c>
      <c r="Z24" s="61" t="s">
        <v>162</v>
      </c>
      <c r="AA24" s="61" t="s">
        <v>73</v>
      </c>
      <c r="AB24" s="84">
        <v>46023</v>
      </c>
      <c r="AC24" s="84">
        <v>46387</v>
      </c>
      <c r="AD24" s="55">
        <v>0</v>
      </c>
      <c r="AE24" s="55">
        <v>0</v>
      </c>
      <c r="AF24" s="55">
        <v>0</v>
      </c>
      <c r="AG24" s="55">
        <v>0</v>
      </c>
      <c r="AH24" s="55">
        <v>0</v>
      </c>
      <c r="AI24" s="54">
        <f t="shared" si="0"/>
        <v>0</v>
      </c>
    </row>
    <row r="25" spans="1:35" ht="18.75" customHeight="1" x14ac:dyDescent="0.25">
      <c r="A25" s="61" t="s">
        <v>52</v>
      </c>
      <c r="B25" s="61" t="s">
        <v>53</v>
      </c>
      <c r="C25" s="61" t="s">
        <v>54</v>
      </c>
      <c r="D25" s="61" t="s">
        <v>74</v>
      </c>
      <c r="E25" s="61" t="s">
        <v>75</v>
      </c>
      <c r="F25" s="61" t="s">
        <v>102</v>
      </c>
      <c r="G25" s="61" t="s">
        <v>103</v>
      </c>
      <c r="H25" s="61" t="s">
        <v>78</v>
      </c>
      <c r="I25" s="61" t="s">
        <v>79</v>
      </c>
      <c r="J25" s="61" t="s">
        <v>61</v>
      </c>
      <c r="K25" s="61" t="s">
        <v>163</v>
      </c>
      <c r="L25" s="50" t="s">
        <v>124</v>
      </c>
      <c r="M25" s="61" t="s">
        <v>125</v>
      </c>
      <c r="N25" s="61" t="s">
        <v>152</v>
      </c>
      <c r="O25" s="61" t="s">
        <v>85</v>
      </c>
      <c r="P25" s="61"/>
      <c r="Q25" s="61" t="s">
        <v>86</v>
      </c>
      <c r="R25" s="61"/>
      <c r="S25" s="61"/>
      <c r="T25" s="61"/>
      <c r="U25" s="61"/>
      <c r="V25" s="61" t="s">
        <v>153</v>
      </c>
      <c r="W25" s="61" t="s">
        <v>164</v>
      </c>
      <c r="X25" s="61" t="s">
        <v>165</v>
      </c>
      <c r="Y25" s="61">
        <v>4</v>
      </c>
      <c r="Z25" s="61" t="s">
        <v>166</v>
      </c>
      <c r="AA25" s="61" t="s">
        <v>157</v>
      </c>
      <c r="AB25" s="84">
        <v>46023</v>
      </c>
      <c r="AC25" s="84">
        <v>46387</v>
      </c>
      <c r="AD25" s="55">
        <v>0</v>
      </c>
      <c r="AE25" s="55">
        <v>0</v>
      </c>
      <c r="AF25" s="55">
        <v>0</v>
      </c>
      <c r="AG25" s="55">
        <v>0</v>
      </c>
      <c r="AH25" s="55">
        <v>0</v>
      </c>
      <c r="AI25" s="54">
        <f t="shared" si="0"/>
        <v>0</v>
      </c>
    </row>
    <row r="26" spans="1:35" ht="18.75" customHeight="1" x14ac:dyDescent="0.25">
      <c r="A26" s="61" t="s">
        <v>52</v>
      </c>
      <c r="B26" s="61" t="s">
        <v>53</v>
      </c>
      <c r="C26" s="61" t="s">
        <v>54</v>
      </c>
      <c r="D26" s="61" t="s">
        <v>74</v>
      </c>
      <c r="E26" s="61" t="s">
        <v>75</v>
      </c>
      <c r="F26" s="61" t="s">
        <v>133</v>
      </c>
      <c r="G26" s="61" t="s">
        <v>134</v>
      </c>
      <c r="H26" s="61" t="s">
        <v>78</v>
      </c>
      <c r="I26" s="61" t="s">
        <v>79</v>
      </c>
      <c r="J26" s="61" t="s">
        <v>61</v>
      </c>
      <c r="K26" s="61" t="s">
        <v>81</v>
      </c>
      <c r="L26" s="50" t="s">
        <v>124</v>
      </c>
      <c r="M26" s="61" t="s">
        <v>125</v>
      </c>
      <c r="N26" s="61" t="s">
        <v>152</v>
      </c>
      <c r="O26" s="61" t="s">
        <v>85</v>
      </c>
      <c r="P26" s="61"/>
      <c r="Q26" s="61" t="s">
        <v>86</v>
      </c>
      <c r="R26" s="61"/>
      <c r="S26" s="61"/>
      <c r="T26" s="61"/>
      <c r="U26" s="61"/>
      <c r="V26" s="61" t="s">
        <v>153</v>
      </c>
      <c r="W26" s="61" t="s">
        <v>167</v>
      </c>
      <c r="X26" s="61" t="s">
        <v>168</v>
      </c>
      <c r="Y26" s="61">
        <v>2</v>
      </c>
      <c r="Z26" s="61" t="s">
        <v>169</v>
      </c>
      <c r="AA26" s="61" t="s">
        <v>73</v>
      </c>
      <c r="AB26" s="84">
        <v>46023</v>
      </c>
      <c r="AC26" s="84">
        <v>46387</v>
      </c>
      <c r="AD26" s="55">
        <v>0</v>
      </c>
      <c r="AE26" s="55">
        <v>0</v>
      </c>
      <c r="AF26" s="55">
        <v>0</v>
      </c>
      <c r="AG26" s="55">
        <v>0</v>
      </c>
      <c r="AH26" s="55">
        <v>0</v>
      </c>
      <c r="AI26" s="54">
        <f t="shared" si="0"/>
        <v>0</v>
      </c>
    </row>
    <row r="27" spans="1:35" ht="18.75" customHeight="1" x14ac:dyDescent="0.25">
      <c r="A27" s="61" t="s">
        <v>52</v>
      </c>
      <c r="B27" s="61" t="s">
        <v>53</v>
      </c>
      <c r="C27" s="61" t="s">
        <v>54</v>
      </c>
      <c r="D27" s="61" t="s">
        <v>74</v>
      </c>
      <c r="E27" s="61" t="s">
        <v>75</v>
      </c>
      <c r="F27" s="61" t="s">
        <v>170</v>
      </c>
      <c r="G27" s="61" t="s">
        <v>171</v>
      </c>
      <c r="H27" s="61" t="s">
        <v>78</v>
      </c>
      <c r="I27" s="61" t="s">
        <v>79</v>
      </c>
      <c r="J27" s="61" t="s">
        <v>61</v>
      </c>
      <c r="K27" s="61" t="s">
        <v>81</v>
      </c>
      <c r="L27" s="50" t="s">
        <v>124</v>
      </c>
      <c r="M27" s="61" t="s">
        <v>125</v>
      </c>
      <c r="N27" s="61" t="s">
        <v>152</v>
      </c>
      <c r="O27" s="61" t="s">
        <v>85</v>
      </c>
      <c r="P27" s="61"/>
      <c r="Q27" s="61" t="s">
        <v>86</v>
      </c>
      <c r="R27" s="61"/>
      <c r="S27" s="61"/>
      <c r="T27" s="61"/>
      <c r="U27" s="61"/>
      <c r="V27" s="61" t="s">
        <v>153</v>
      </c>
      <c r="W27" s="61" t="s">
        <v>172</v>
      </c>
      <c r="X27" s="61" t="s">
        <v>173</v>
      </c>
      <c r="Y27" s="61">
        <v>4</v>
      </c>
      <c r="Z27" s="61" t="s">
        <v>174</v>
      </c>
      <c r="AA27" s="61" t="s">
        <v>157</v>
      </c>
      <c r="AB27" s="84">
        <v>46023</v>
      </c>
      <c r="AC27" s="84">
        <v>46387</v>
      </c>
      <c r="AD27" s="55">
        <v>0</v>
      </c>
      <c r="AE27" s="55">
        <v>0</v>
      </c>
      <c r="AF27" s="55">
        <v>0</v>
      </c>
      <c r="AG27" s="55">
        <v>0</v>
      </c>
      <c r="AH27" s="55">
        <v>0</v>
      </c>
      <c r="AI27" s="54">
        <f t="shared" si="0"/>
        <v>0</v>
      </c>
    </row>
    <row r="28" spans="1:35" ht="18.75" customHeight="1" x14ac:dyDescent="0.25">
      <c r="A28" s="93" t="s">
        <v>52</v>
      </c>
      <c r="B28" s="93" t="s">
        <v>53</v>
      </c>
      <c r="C28" s="93" t="s">
        <v>54</v>
      </c>
      <c r="D28" s="93" t="s">
        <v>74</v>
      </c>
      <c r="E28" s="93" t="s">
        <v>75</v>
      </c>
      <c r="F28" s="93" t="s">
        <v>122</v>
      </c>
      <c r="G28" s="93" t="s">
        <v>123</v>
      </c>
      <c r="H28" s="93" t="s">
        <v>78</v>
      </c>
      <c r="I28" s="93" t="s">
        <v>79</v>
      </c>
      <c r="J28" s="93" t="s">
        <v>80</v>
      </c>
      <c r="K28" s="93" t="s">
        <v>163</v>
      </c>
      <c r="L28" s="53" t="s">
        <v>175</v>
      </c>
      <c r="M28" s="93" t="s">
        <v>176</v>
      </c>
      <c r="N28" s="93" t="s">
        <v>177</v>
      </c>
      <c r="O28" s="93" t="s">
        <v>85</v>
      </c>
      <c r="P28" s="93" t="s">
        <v>178</v>
      </c>
      <c r="Q28" s="93" t="s">
        <v>86</v>
      </c>
      <c r="R28" s="108"/>
      <c r="S28" s="93">
        <v>3204041</v>
      </c>
      <c r="T28" s="93" t="s">
        <v>179</v>
      </c>
      <c r="U28" s="93" t="s">
        <v>180</v>
      </c>
      <c r="V28" s="93" t="s">
        <v>181</v>
      </c>
      <c r="W28" s="93" t="s">
        <v>182</v>
      </c>
      <c r="X28" s="93" t="s">
        <v>183</v>
      </c>
      <c r="Y28" s="93">
        <v>7000</v>
      </c>
      <c r="Z28" s="93" t="s">
        <v>184</v>
      </c>
      <c r="AA28" s="93" t="s">
        <v>73</v>
      </c>
      <c r="AB28" s="117">
        <v>46054</v>
      </c>
      <c r="AC28" s="117">
        <v>46371</v>
      </c>
      <c r="AD28" s="55">
        <v>0</v>
      </c>
      <c r="AE28" s="55">
        <v>0</v>
      </c>
      <c r="AF28" s="55">
        <v>5679715158</v>
      </c>
      <c r="AG28" s="55">
        <v>0</v>
      </c>
      <c r="AH28" s="55">
        <v>0</v>
      </c>
      <c r="AI28" s="54">
        <f t="shared" si="0"/>
        <v>5679715158</v>
      </c>
    </row>
    <row r="29" spans="1:35" ht="18.75" customHeight="1" x14ac:dyDescent="0.25">
      <c r="A29" s="93" t="s">
        <v>52</v>
      </c>
      <c r="B29" s="93" t="s">
        <v>53</v>
      </c>
      <c r="C29" s="93" t="s">
        <v>54</v>
      </c>
      <c r="D29" s="93" t="s">
        <v>74</v>
      </c>
      <c r="E29" s="93" t="s">
        <v>75</v>
      </c>
      <c r="F29" s="93" t="s">
        <v>122</v>
      </c>
      <c r="G29" s="93" t="s">
        <v>123</v>
      </c>
      <c r="H29" s="93" t="s">
        <v>78</v>
      </c>
      <c r="I29" s="93" t="s">
        <v>79</v>
      </c>
      <c r="J29" s="93" t="s">
        <v>80</v>
      </c>
      <c r="K29" s="93" t="s">
        <v>163</v>
      </c>
      <c r="L29" s="53" t="s">
        <v>175</v>
      </c>
      <c r="M29" s="93" t="s">
        <v>176</v>
      </c>
      <c r="N29" s="93" t="s">
        <v>185</v>
      </c>
      <c r="O29" s="93" t="s">
        <v>85</v>
      </c>
      <c r="P29" s="93" t="s">
        <v>178</v>
      </c>
      <c r="Q29" s="93" t="s">
        <v>86</v>
      </c>
      <c r="R29" s="93" t="s">
        <v>178</v>
      </c>
      <c r="S29" s="93">
        <v>3204041</v>
      </c>
      <c r="T29" s="93" t="s">
        <v>179</v>
      </c>
      <c r="U29" s="93" t="s">
        <v>180</v>
      </c>
      <c r="V29" s="93" t="s">
        <v>186</v>
      </c>
      <c r="W29" s="93" t="s">
        <v>187</v>
      </c>
      <c r="X29" s="93" t="s">
        <v>188</v>
      </c>
      <c r="Y29" s="93">
        <v>12</v>
      </c>
      <c r="Z29" s="93" t="s">
        <v>189</v>
      </c>
      <c r="AA29" s="93" t="s">
        <v>73</v>
      </c>
      <c r="AB29" s="117">
        <v>46023</v>
      </c>
      <c r="AC29" s="117">
        <v>46387</v>
      </c>
      <c r="AD29" s="55">
        <v>0</v>
      </c>
      <c r="AE29" s="55">
        <v>0</v>
      </c>
      <c r="AF29" s="55">
        <v>1119716707</v>
      </c>
      <c r="AG29" s="55">
        <v>0</v>
      </c>
      <c r="AH29" s="55">
        <v>0</v>
      </c>
      <c r="AI29" s="54">
        <f t="shared" si="0"/>
        <v>1119716707</v>
      </c>
    </row>
    <row r="30" spans="1:35" ht="18.75" customHeight="1" x14ac:dyDescent="0.25">
      <c r="A30" s="93" t="s">
        <v>52</v>
      </c>
      <c r="B30" s="93" t="s">
        <v>53</v>
      </c>
      <c r="C30" s="93" t="s">
        <v>54</v>
      </c>
      <c r="D30" s="93" t="s">
        <v>74</v>
      </c>
      <c r="E30" s="93" t="s">
        <v>75</v>
      </c>
      <c r="F30" s="93" t="s">
        <v>122</v>
      </c>
      <c r="G30" s="93" t="s">
        <v>123</v>
      </c>
      <c r="H30" s="93" t="s">
        <v>78</v>
      </c>
      <c r="I30" s="93" t="s">
        <v>79</v>
      </c>
      <c r="J30" s="93" t="s">
        <v>80</v>
      </c>
      <c r="K30" s="93" t="s">
        <v>163</v>
      </c>
      <c r="L30" s="53" t="s">
        <v>175</v>
      </c>
      <c r="M30" s="93" t="s">
        <v>176</v>
      </c>
      <c r="N30" s="93" t="s">
        <v>177</v>
      </c>
      <c r="O30" s="93" t="s">
        <v>85</v>
      </c>
      <c r="P30" s="93" t="s">
        <v>178</v>
      </c>
      <c r="Q30" s="93" t="s">
        <v>86</v>
      </c>
      <c r="R30" s="93" t="s">
        <v>178</v>
      </c>
      <c r="S30" s="93">
        <v>3204041</v>
      </c>
      <c r="T30" s="93" t="s">
        <v>179</v>
      </c>
      <c r="U30" s="93" t="s">
        <v>180</v>
      </c>
      <c r="V30" s="93" t="s">
        <v>190</v>
      </c>
      <c r="W30" s="93" t="s">
        <v>191</v>
      </c>
      <c r="X30" s="93" t="s">
        <v>192</v>
      </c>
      <c r="Y30" s="93">
        <v>12</v>
      </c>
      <c r="Z30" s="93" t="s">
        <v>193</v>
      </c>
      <c r="AA30" s="93" t="s">
        <v>73</v>
      </c>
      <c r="AB30" s="117">
        <v>46054</v>
      </c>
      <c r="AC30" s="117">
        <v>46387</v>
      </c>
      <c r="AD30" s="55">
        <v>0</v>
      </c>
      <c r="AE30" s="55">
        <v>0</v>
      </c>
      <c r="AF30" s="55">
        <v>710342226</v>
      </c>
      <c r="AG30" s="55">
        <v>0</v>
      </c>
      <c r="AH30" s="55">
        <v>0</v>
      </c>
      <c r="AI30" s="54">
        <f t="shared" si="0"/>
        <v>710342226</v>
      </c>
    </row>
    <row r="31" spans="1:35" ht="18.75" customHeight="1" x14ac:dyDescent="0.25">
      <c r="A31" s="93" t="s">
        <v>52</v>
      </c>
      <c r="B31" s="93" t="s">
        <v>53</v>
      </c>
      <c r="C31" s="93" t="s">
        <v>54</v>
      </c>
      <c r="D31" s="93" t="s">
        <v>74</v>
      </c>
      <c r="E31" s="93" t="s">
        <v>75</v>
      </c>
      <c r="F31" s="93" t="s">
        <v>122</v>
      </c>
      <c r="G31" s="93" t="s">
        <v>123</v>
      </c>
      <c r="H31" s="93" t="s">
        <v>78</v>
      </c>
      <c r="I31" s="93" t="s">
        <v>79</v>
      </c>
      <c r="J31" s="93" t="s">
        <v>80</v>
      </c>
      <c r="K31" s="93" t="s">
        <v>163</v>
      </c>
      <c r="L31" s="53" t="s">
        <v>175</v>
      </c>
      <c r="M31" s="93" t="s">
        <v>176</v>
      </c>
      <c r="N31" s="93" t="s">
        <v>194</v>
      </c>
      <c r="O31" s="93" t="s">
        <v>85</v>
      </c>
      <c r="P31" s="93" t="s">
        <v>178</v>
      </c>
      <c r="Q31" s="93" t="s">
        <v>86</v>
      </c>
      <c r="R31" s="93" t="s">
        <v>178</v>
      </c>
      <c r="S31" s="93">
        <v>3204041</v>
      </c>
      <c r="T31" s="93" t="s">
        <v>179</v>
      </c>
      <c r="U31" s="93" t="s">
        <v>180</v>
      </c>
      <c r="V31" s="93" t="s">
        <v>195</v>
      </c>
      <c r="W31" s="93" t="s">
        <v>196</v>
      </c>
      <c r="X31" s="64" t="s">
        <v>197</v>
      </c>
      <c r="Y31" s="93">
        <v>85</v>
      </c>
      <c r="Z31" s="64" t="s">
        <v>198</v>
      </c>
      <c r="AA31" s="93" t="s">
        <v>93</v>
      </c>
      <c r="AB31" s="117">
        <v>46054</v>
      </c>
      <c r="AC31" s="117">
        <v>46387</v>
      </c>
      <c r="AD31" s="55">
        <v>0</v>
      </c>
      <c r="AE31" s="55">
        <v>0</v>
      </c>
      <c r="AF31" s="55">
        <v>1237389595</v>
      </c>
      <c r="AG31" s="55">
        <v>0</v>
      </c>
      <c r="AH31" s="55">
        <v>0</v>
      </c>
      <c r="AI31" s="54">
        <f t="shared" si="0"/>
        <v>1237389595</v>
      </c>
    </row>
    <row r="32" spans="1:35" ht="18.75" customHeight="1" x14ac:dyDescent="0.25">
      <c r="A32" s="93" t="s">
        <v>52</v>
      </c>
      <c r="B32" s="93" t="s">
        <v>53</v>
      </c>
      <c r="C32" s="93" t="s">
        <v>54</v>
      </c>
      <c r="D32" s="93" t="s">
        <v>74</v>
      </c>
      <c r="E32" s="93" t="s">
        <v>75</v>
      </c>
      <c r="F32" s="93" t="s">
        <v>122</v>
      </c>
      <c r="G32" s="93" t="s">
        <v>123</v>
      </c>
      <c r="H32" s="93" t="s">
        <v>78</v>
      </c>
      <c r="I32" s="93" t="s">
        <v>79</v>
      </c>
      <c r="J32" s="93" t="s">
        <v>80</v>
      </c>
      <c r="K32" s="93" t="s">
        <v>163</v>
      </c>
      <c r="L32" s="53" t="s">
        <v>175</v>
      </c>
      <c r="M32" s="93" t="s">
        <v>176</v>
      </c>
      <c r="N32" s="93" t="s">
        <v>177</v>
      </c>
      <c r="O32" s="93" t="s">
        <v>85</v>
      </c>
      <c r="P32" s="93" t="s">
        <v>178</v>
      </c>
      <c r="Q32" s="93" t="s">
        <v>86</v>
      </c>
      <c r="R32" s="93" t="s">
        <v>178</v>
      </c>
      <c r="S32" s="93">
        <v>3204041</v>
      </c>
      <c r="T32" s="93" t="s">
        <v>179</v>
      </c>
      <c r="U32" s="93" t="s">
        <v>180</v>
      </c>
      <c r="V32" s="93" t="s">
        <v>199</v>
      </c>
      <c r="W32" s="93" t="s">
        <v>200</v>
      </c>
      <c r="X32" s="93" t="s">
        <v>201</v>
      </c>
      <c r="Y32" s="93">
        <v>100</v>
      </c>
      <c r="Z32" s="93" t="s">
        <v>202</v>
      </c>
      <c r="AA32" s="93" t="s">
        <v>73</v>
      </c>
      <c r="AB32" s="117">
        <v>46174</v>
      </c>
      <c r="AC32" s="117">
        <v>46387</v>
      </c>
      <c r="AD32" s="55">
        <v>0</v>
      </c>
      <c r="AE32" s="55">
        <v>0</v>
      </c>
      <c r="AF32" s="56">
        <v>3420200000</v>
      </c>
      <c r="AG32" s="55">
        <v>0</v>
      </c>
      <c r="AH32" s="55">
        <v>0</v>
      </c>
      <c r="AI32" s="54">
        <f t="shared" si="0"/>
        <v>3420200000</v>
      </c>
    </row>
    <row r="33" spans="1:35" ht="18.75" customHeight="1" x14ac:dyDescent="0.25">
      <c r="A33" s="93" t="s">
        <v>52</v>
      </c>
      <c r="B33" s="93" t="s">
        <v>53</v>
      </c>
      <c r="C33" s="93" t="s">
        <v>54</v>
      </c>
      <c r="D33" s="93" t="s">
        <v>74</v>
      </c>
      <c r="E33" s="93" t="s">
        <v>75</v>
      </c>
      <c r="F33" s="93" t="s">
        <v>122</v>
      </c>
      <c r="G33" s="93" t="s">
        <v>123</v>
      </c>
      <c r="H33" s="93" t="s">
        <v>78</v>
      </c>
      <c r="I33" s="93" t="s">
        <v>79</v>
      </c>
      <c r="J33" s="93" t="s">
        <v>80</v>
      </c>
      <c r="K33" s="93" t="s">
        <v>163</v>
      </c>
      <c r="L33" s="53" t="s">
        <v>175</v>
      </c>
      <c r="M33" s="93" t="s">
        <v>176</v>
      </c>
      <c r="N33" s="93" t="s">
        <v>177</v>
      </c>
      <c r="O33" s="93" t="s">
        <v>85</v>
      </c>
      <c r="P33" s="93" t="s">
        <v>178</v>
      </c>
      <c r="Q33" s="93" t="s">
        <v>86</v>
      </c>
      <c r="R33" s="93" t="s">
        <v>178</v>
      </c>
      <c r="S33" s="93">
        <v>3204041</v>
      </c>
      <c r="T33" s="93" t="s">
        <v>179</v>
      </c>
      <c r="U33" s="93" t="s">
        <v>180</v>
      </c>
      <c r="V33" s="93" t="s">
        <v>203</v>
      </c>
      <c r="W33" s="93" t="s">
        <v>204</v>
      </c>
      <c r="X33" s="93" t="s">
        <v>205</v>
      </c>
      <c r="Y33" s="93">
        <v>8</v>
      </c>
      <c r="Z33" s="93" t="s">
        <v>206</v>
      </c>
      <c r="AA33" s="93" t="s">
        <v>73</v>
      </c>
      <c r="AB33" s="117">
        <v>46204</v>
      </c>
      <c r="AC33" s="117">
        <v>46387</v>
      </c>
      <c r="AD33" s="55">
        <v>0</v>
      </c>
      <c r="AE33" s="55">
        <v>0</v>
      </c>
      <c r="AF33" s="55">
        <v>1000000000</v>
      </c>
      <c r="AG33" s="55">
        <v>0</v>
      </c>
      <c r="AH33" s="55">
        <v>0</v>
      </c>
      <c r="AI33" s="54">
        <f t="shared" si="0"/>
        <v>1000000000</v>
      </c>
    </row>
    <row r="34" spans="1:35" ht="18.75" customHeight="1" x14ac:dyDescent="0.25">
      <c r="A34" s="93" t="s">
        <v>52</v>
      </c>
      <c r="B34" s="93" t="s">
        <v>53</v>
      </c>
      <c r="C34" s="93" t="s">
        <v>54</v>
      </c>
      <c r="D34" s="93" t="s">
        <v>74</v>
      </c>
      <c r="E34" s="93" t="s">
        <v>75</v>
      </c>
      <c r="F34" s="93" t="s">
        <v>122</v>
      </c>
      <c r="G34" s="93" t="s">
        <v>123</v>
      </c>
      <c r="H34" s="93" t="s">
        <v>78</v>
      </c>
      <c r="I34" s="93" t="s">
        <v>79</v>
      </c>
      <c r="J34" s="93" t="s">
        <v>80</v>
      </c>
      <c r="K34" s="93" t="s">
        <v>163</v>
      </c>
      <c r="L34" s="53" t="s">
        <v>175</v>
      </c>
      <c r="M34" s="93" t="s">
        <v>176</v>
      </c>
      <c r="N34" s="93" t="s">
        <v>177</v>
      </c>
      <c r="O34" s="93" t="s">
        <v>85</v>
      </c>
      <c r="P34" s="93" t="s">
        <v>178</v>
      </c>
      <c r="Q34" s="93" t="s">
        <v>86</v>
      </c>
      <c r="R34" s="93" t="s">
        <v>178</v>
      </c>
      <c r="S34" s="93">
        <v>3204041</v>
      </c>
      <c r="T34" s="93" t="s">
        <v>179</v>
      </c>
      <c r="U34" s="93" t="s">
        <v>180</v>
      </c>
      <c r="V34" s="93" t="s">
        <v>207</v>
      </c>
      <c r="W34" s="93" t="s">
        <v>208</v>
      </c>
      <c r="X34" s="93" t="s">
        <v>209</v>
      </c>
      <c r="Y34" s="93">
        <v>4</v>
      </c>
      <c r="Z34" s="93" t="s">
        <v>210</v>
      </c>
      <c r="AA34" s="93" t="s">
        <v>73</v>
      </c>
      <c r="AB34" s="117">
        <v>46204</v>
      </c>
      <c r="AC34" s="117">
        <v>46387</v>
      </c>
      <c r="AD34" s="55">
        <v>0</v>
      </c>
      <c r="AE34" s="55">
        <v>0</v>
      </c>
      <c r="AF34" s="55">
        <v>1000000000</v>
      </c>
      <c r="AG34" s="55">
        <v>0</v>
      </c>
      <c r="AH34" s="55">
        <v>0</v>
      </c>
      <c r="AI34" s="54">
        <f t="shared" si="0"/>
        <v>1000000000</v>
      </c>
    </row>
    <row r="35" spans="1:35" ht="18.75" customHeight="1" x14ac:dyDescent="0.25">
      <c r="A35" s="93" t="s">
        <v>52</v>
      </c>
      <c r="B35" s="93" t="s">
        <v>53</v>
      </c>
      <c r="C35" s="93" t="s">
        <v>54</v>
      </c>
      <c r="D35" s="93" t="s">
        <v>74</v>
      </c>
      <c r="E35" s="93" t="s">
        <v>75</v>
      </c>
      <c r="F35" s="93" t="s">
        <v>122</v>
      </c>
      <c r="G35" s="93" t="s">
        <v>123</v>
      </c>
      <c r="H35" s="93" t="s">
        <v>78</v>
      </c>
      <c r="I35" s="93" t="s">
        <v>79</v>
      </c>
      <c r="J35" s="93" t="s">
        <v>80</v>
      </c>
      <c r="K35" s="93" t="s">
        <v>163</v>
      </c>
      <c r="L35" s="53" t="s">
        <v>175</v>
      </c>
      <c r="M35" s="93" t="s">
        <v>176</v>
      </c>
      <c r="N35" s="93" t="s">
        <v>211</v>
      </c>
      <c r="O35" s="93" t="s">
        <v>85</v>
      </c>
      <c r="P35" s="93" t="s">
        <v>178</v>
      </c>
      <c r="Q35" s="93" t="s">
        <v>86</v>
      </c>
      <c r="R35" s="93" t="s">
        <v>178</v>
      </c>
      <c r="S35" s="93">
        <v>3204041</v>
      </c>
      <c r="T35" s="93" t="s">
        <v>179</v>
      </c>
      <c r="U35" s="93" t="s">
        <v>180</v>
      </c>
      <c r="V35" s="93" t="s">
        <v>212</v>
      </c>
      <c r="W35" s="93" t="s">
        <v>213</v>
      </c>
      <c r="X35" s="93" t="s">
        <v>214</v>
      </c>
      <c r="Y35" s="93">
        <v>3</v>
      </c>
      <c r="Z35" s="93" t="s">
        <v>215</v>
      </c>
      <c r="AA35" s="93" t="s">
        <v>73</v>
      </c>
      <c r="AB35" s="117">
        <v>46023</v>
      </c>
      <c r="AC35" s="89" t="s">
        <v>216</v>
      </c>
      <c r="AD35" s="55">
        <v>0</v>
      </c>
      <c r="AE35" s="55">
        <v>0</v>
      </c>
      <c r="AF35" s="55">
        <v>228545200</v>
      </c>
      <c r="AG35" s="55">
        <v>0</v>
      </c>
      <c r="AH35" s="55">
        <v>0</v>
      </c>
      <c r="AI35" s="54">
        <f t="shared" si="0"/>
        <v>228545200</v>
      </c>
    </row>
    <row r="36" spans="1:35" ht="18.75" customHeight="1" x14ac:dyDescent="0.25">
      <c r="A36" s="93" t="s">
        <v>52</v>
      </c>
      <c r="B36" s="93" t="s">
        <v>53</v>
      </c>
      <c r="C36" s="93" t="s">
        <v>54</v>
      </c>
      <c r="D36" s="93" t="s">
        <v>74</v>
      </c>
      <c r="E36" s="93" t="s">
        <v>75</v>
      </c>
      <c r="F36" s="93" t="s">
        <v>76</v>
      </c>
      <c r="G36" s="93" t="s">
        <v>77</v>
      </c>
      <c r="H36" s="93" t="s">
        <v>78</v>
      </c>
      <c r="I36" s="93" t="s">
        <v>79</v>
      </c>
      <c r="J36" s="93" t="s">
        <v>80</v>
      </c>
      <c r="K36" s="93" t="s">
        <v>217</v>
      </c>
      <c r="L36" s="53" t="s">
        <v>175</v>
      </c>
      <c r="M36" s="93" t="s">
        <v>176</v>
      </c>
      <c r="N36" s="93" t="s">
        <v>218</v>
      </c>
      <c r="O36" s="93" t="s">
        <v>85</v>
      </c>
      <c r="P36" s="93" t="s">
        <v>178</v>
      </c>
      <c r="Q36" s="93" t="s">
        <v>86</v>
      </c>
      <c r="R36" s="93" t="s">
        <v>178</v>
      </c>
      <c r="S36" s="93">
        <v>3204041</v>
      </c>
      <c r="T36" s="93" t="s">
        <v>179</v>
      </c>
      <c r="U36" s="93" t="s">
        <v>180</v>
      </c>
      <c r="V36" s="93" t="s">
        <v>219</v>
      </c>
      <c r="W36" s="93" t="s">
        <v>220</v>
      </c>
      <c r="X36" s="93" t="s">
        <v>221</v>
      </c>
      <c r="Y36" s="93">
        <v>80</v>
      </c>
      <c r="Z36" s="93" t="s">
        <v>222</v>
      </c>
      <c r="AA36" s="93" t="s">
        <v>73</v>
      </c>
      <c r="AB36" s="117">
        <v>46023</v>
      </c>
      <c r="AC36" s="89" t="s">
        <v>223</v>
      </c>
      <c r="AD36" s="55">
        <v>0</v>
      </c>
      <c r="AE36" s="55">
        <v>0</v>
      </c>
      <c r="AF36" s="55">
        <v>0</v>
      </c>
      <c r="AG36" s="55">
        <v>340000000</v>
      </c>
      <c r="AH36" s="55">
        <v>0</v>
      </c>
      <c r="AI36" s="54">
        <f t="shared" si="0"/>
        <v>340000000</v>
      </c>
    </row>
    <row r="37" spans="1:35" ht="18.75" customHeight="1" x14ac:dyDescent="0.25">
      <c r="A37" s="93" t="s">
        <v>52</v>
      </c>
      <c r="B37" s="93" t="s">
        <v>53</v>
      </c>
      <c r="C37" s="93" t="s">
        <v>54</v>
      </c>
      <c r="D37" s="93" t="s">
        <v>74</v>
      </c>
      <c r="E37" s="93" t="s">
        <v>75</v>
      </c>
      <c r="F37" s="93" t="s">
        <v>122</v>
      </c>
      <c r="G37" s="93" t="s">
        <v>123</v>
      </c>
      <c r="H37" s="93" t="s">
        <v>78</v>
      </c>
      <c r="I37" s="93" t="s">
        <v>79</v>
      </c>
      <c r="J37" s="93" t="s">
        <v>80</v>
      </c>
      <c r="K37" s="93" t="s">
        <v>163</v>
      </c>
      <c r="L37" s="53" t="s">
        <v>175</v>
      </c>
      <c r="M37" s="93" t="s">
        <v>176</v>
      </c>
      <c r="N37" s="93" t="s">
        <v>211</v>
      </c>
      <c r="O37" s="93" t="s">
        <v>85</v>
      </c>
      <c r="P37" s="93" t="s">
        <v>178</v>
      </c>
      <c r="Q37" s="93" t="s">
        <v>86</v>
      </c>
      <c r="R37" s="93" t="s">
        <v>178</v>
      </c>
      <c r="S37" s="93">
        <v>3204041</v>
      </c>
      <c r="T37" s="93" t="s">
        <v>179</v>
      </c>
      <c r="U37" s="93" t="s">
        <v>180</v>
      </c>
      <c r="V37" s="93" t="s">
        <v>224</v>
      </c>
      <c r="W37" s="93" t="s">
        <v>225</v>
      </c>
      <c r="X37" s="93" t="s">
        <v>226</v>
      </c>
      <c r="Y37" s="93">
        <v>5</v>
      </c>
      <c r="Z37" s="93" t="s">
        <v>227</v>
      </c>
      <c r="AA37" s="93" t="s">
        <v>73</v>
      </c>
      <c r="AB37" s="117">
        <v>46023</v>
      </c>
      <c r="AC37" s="89" t="s">
        <v>223</v>
      </c>
      <c r="AD37" s="55">
        <v>0</v>
      </c>
      <c r="AE37" s="55">
        <v>0</v>
      </c>
      <c r="AF37" s="55">
        <v>961848000</v>
      </c>
      <c r="AG37" s="55">
        <v>0</v>
      </c>
      <c r="AH37" s="55">
        <v>0</v>
      </c>
      <c r="AI37" s="54">
        <f t="shared" si="0"/>
        <v>961848000</v>
      </c>
    </row>
    <row r="38" spans="1:35" ht="18.75" customHeight="1" x14ac:dyDescent="0.25">
      <c r="A38" s="93" t="s">
        <v>52</v>
      </c>
      <c r="B38" s="93" t="s">
        <v>53</v>
      </c>
      <c r="C38" s="93" t="s">
        <v>54</v>
      </c>
      <c r="D38" s="93" t="s">
        <v>74</v>
      </c>
      <c r="E38" s="93" t="s">
        <v>75</v>
      </c>
      <c r="F38" s="93" t="s">
        <v>122</v>
      </c>
      <c r="G38" s="93" t="s">
        <v>123</v>
      </c>
      <c r="H38" s="93" t="s">
        <v>78</v>
      </c>
      <c r="I38" s="93" t="s">
        <v>79</v>
      </c>
      <c r="J38" s="93" t="s">
        <v>80</v>
      </c>
      <c r="K38" s="93" t="s">
        <v>81</v>
      </c>
      <c r="L38" s="53" t="s">
        <v>175</v>
      </c>
      <c r="M38" s="93" t="s">
        <v>176</v>
      </c>
      <c r="N38" s="93" t="s">
        <v>228</v>
      </c>
      <c r="O38" s="93" t="s">
        <v>85</v>
      </c>
      <c r="P38" s="93" t="s">
        <v>178</v>
      </c>
      <c r="Q38" s="93" t="s">
        <v>127</v>
      </c>
      <c r="R38" s="93" t="s">
        <v>178</v>
      </c>
      <c r="S38" s="93">
        <v>3204043</v>
      </c>
      <c r="T38" s="93" t="s">
        <v>146</v>
      </c>
      <c r="U38" s="93" t="s">
        <v>147</v>
      </c>
      <c r="V38" s="93" t="s">
        <v>229</v>
      </c>
      <c r="W38" s="93" t="s">
        <v>230</v>
      </c>
      <c r="X38" s="93" t="s">
        <v>226</v>
      </c>
      <c r="Y38" s="93">
        <v>2</v>
      </c>
      <c r="Z38" s="93" t="s">
        <v>231</v>
      </c>
      <c r="AA38" s="93" t="s">
        <v>232</v>
      </c>
      <c r="AB38" s="117">
        <v>46054</v>
      </c>
      <c r="AC38" s="117">
        <v>46387</v>
      </c>
      <c r="AD38" s="55">
        <v>0</v>
      </c>
      <c r="AE38" s="55">
        <v>0</v>
      </c>
      <c r="AF38" s="55">
        <v>1628431816</v>
      </c>
      <c r="AG38" s="55">
        <v>0</v>
      </c>
      <c r="AH38" s="55">
        <v>0</v>
      </c>
      <c r="AI38" s="54">
        <f t="shared" si="0"/>
        <v>1628431816</v>
      </c>
    </row>
    <row r="39" spans="1:35" ht="18.75" customHeight="1" x14ac:dyDescent="0.25">
      <c r="A39" s="93" t="s">
        <v>52</v>
      </c>
      <c r="B39" s="93" t="s">
        <v>53</v>
      </c>
      <c r="C39" s="93" t="s">
        <v>54</v>
      </c>
      <c r="D39" s="93" t="s">
        <v>74</v>
      </c>
      <c r="E39" s="93" t="s">
        <v>75</v>
      </c>
      <c r="F39" s="93" t="s">
        <v>122</v>
      </c>
      <c r="G39" s="93" t="s">
        <v>123</v>
      </c>
      <c r="H39" s="93" t="s">
        <v>78</v>
      </c>
      <c r="I39" s="93" t="s">
        <v>79</v>
      </c>
      <c r="J39" s="93" t="s">
        <v>80</v>
      </c>
      <c r="K39" s="93" t="s">
        <v>81</v>
      </c>
      <c r="L39" s="53" t="s">
        <v>175</v>
      </c>
      <c r="M39" s="93" t="s">
        <v>176</v>
      </c>
      <c r="N39" s="93" t="s">
        <v>228</v>
      </c>
      <c r="O39" s="93" t="s">
        <v>85</v>
      </c>
      <c r="P39" s="93" t="s">
        <v>178</v>
      </c>
      <c r="Q39" s="93" t="s">
        <v>127</v>
      </c>
      <c r="R39" s="93" t="s">
        <v>178</v>
      </c>
      <c r="S39" s="93">
        <v>3204043</v>
      </c>
      <c r="T39" s="93" t="s">
        <v>146</v>
      </c>
      <c r="U39" s="93" t="s">
        <v>147</v>
      </c>
      <c r="V39" s="93" t="s">
        <v>229</v>
      </c>
      <c r="W39" s="93" t="s">
        <v>230</v>
      </c>
      <c r="X39" s="93" t="s">
        <v>226</v>
      </c>
      <c r="Y39" s="93">
        <v>12</v>
      </c>
      <c r="Z39" s="106" t="s">
        <v>233</v>
      </c>
      <c r="AA39" s="93" t="s">
        <v>232</v>
      </c>
      <c r="AB39" s="117">
        <v>45703</v>
      </c>
      <c r="AC39" s="117">
        <v>46022</v>
      </c>
      <c r="AD39" s="55">
        <v>0</v>
      </c>
      <c r="AE39" s="55">
        <v>0</v>
      </c>
      <c r="AF39" s="55">
        <v>187110000</v>
      </c>
      <c r="AG39" s="55">
        <v>0</v>
      </c>
      <c r="AH39" s="55">
        <v>0</v>
      </c>
      <c r="AI39" s="54">
        <f t="shared" si="0"/>
        <v>187110000</v>
      </c>
    </row>
    <row r="40" spans="1:35" ht="18.75" customHeight="1" x14ac:dyDescent="0.25">
      <c r="A40" s="93" t="s">
        <v>52</v>
      </c>
      <c r="B40" s="93" t="s">
        <v>53</v>
      </c>
      <c r="C40" s="93" t="s">
        <v>54</v>
      </c>
      <c r="D40" s="93" t="s">
        <v>74</v>
      </c>
      <c r="E40" s="93" t="s">
        <v>75</v>
      </c>
      <c r="F40" s="93" t="s">
        <v>76</v>
      </c>
      <c r="G40" s="93" t="s">
        <v>77</v>
      </c>
      <c r="H40" s="93" t="s">
        <v>78</v>
      </c>
      <c r="I40" s="93" t="s">
        <v>79</v>
      </c>
      <c r="J40" s="93" t="s">
        <v>80</v>
      </c>
      <c r="K40" s="93" t="s">
        <v>217</v>
      </c>
      <c r="L40" s="53" t="s">
        <v>175</v>
      </c>
      <c r="M40" s="93" t="s">
        <v>176</v>
      </c>
      <c r="N40" s="93" t="s">
        <v>218</v>
      </c>
      <c r="O40" s="93" t="s">
        <v>85</v>
      </c>
      <c r="P40" s="93" t="s">
        <v>178</v>
      </c>
      <c r="Q40" s="93" t="s">
        <v>127</v>
      </c>
      <c r="R40" s="93" t="s">
        <v>178</v>
      </c>
      <c r="S40" s="93">
        <v>3204043</v>
      </c>
      <c r="T40" s="93" t="s">
        <v>146</v>
      </c>
      <c r="U40" s="93" t="s">
        <v>147</v>
      </c>
      <c r="V40" s="93" t="s">
        <v>234</v>
      </c>
      <c r="W40" s="93" t="s">
        <v>235</v>
      </c>
      <c r="X40" s="93" t="s">
        <v>236</v>
      </c>
      <c r="Y40" s="93">
        <v>100</v>
      </c>
      <c r="Z40" s="93" t="s">
        <v>237</v>
      </c>
      <c r="AA40" s="93" t="s">
        <v>232</v>
      </c>
      <c r="AB40" s="117">
        <v>46023</v>
      </c>
      <c r="AC40" s="89" t="s">
        <v>223</v>
      </c>
      <c r="AD40" s="55">
        <v>0</v>
      </c>
      <c r="AE40" s="55">
        <v>0</v>
      </c>
      <c r="AF40" s="55">
        <v>2748884854</v>
      </c>
      <c r="AG40" s="55">
        <v>0</v>
      </c>
      <c r="AH40" s="55">
        <v>0</v>
      </c>
      <c r="AI40" s="54">
        <f t="shared" si="0"/>
        <v>2748884854</v>
      </c>
    </row>
    <row r="41" spans="1:35" ht="18.75" customHeight="1" x14ac:dyDescent="0.25">
      <c r="A41" s="93" t="s">
        <v>52</v>
      </c>
      <c r="B41" s="93" t="s">
        <v>53</v>
      </c>
      <c r="C41" s="93" t="s">
        <v>54</v>
      </c>
      <c r="D41" s="93" t="s">
        <v>74</v>
      </c>
      <c r="E41" s="93" t="s">
        <v>75</v>
      </c>
      <c r="F41" s="93" t="s">
        <v>122</v>
      </c>
      <c r="G41" s="93" t="s">
        <v>123</v>
      </c>
      <c r="H41" s="93" t="s">
        <v>78</v>
      </c>
      <c r="I41" s="93" t="s">
        <v>79</v>
      </c>
      <c r="J41" s="93" t="s">
        <v>80</v>
      </c>
      <c r="K41" s="93" t="s">
        <v>163</v>
      </c>
      <c r="L41" s="53" t="s">
        <v>175</v>
      </c>
      <c r="M41" s="93" t="s">
        <v>176</v>
      </c>
      <c r="N41" s="93" t="s">
        <v>238</v>
      </c>
      <c r="O41" s="93" t="s">
        <v>85</v>
      </c>
      <c r="P41" s="93" t="s">
        <v>178</v>
      </c>
      <c r="Q41" s="93" t="s">
        <v>127</v>
      </c>
      <c r="R41" s="93" t="s">
        <v>178</v>
      </c>
      <c r="S41" s="93">
        <v>3204043</v>
      </c>
      <c r="T41" s="93" t="s">
        <v>146</v>
      </c>
      <c r="U41" s="93" t="s">
        <v>147</v>
      </c>
      <c r="V41" s="93" t="s">
        <v>239</v>
      </c>
      <c r="W41" s="93" t="s">
        <v>240</v>
      </c>
      <c r="X41" s="93" t="s">
        <v>241</v>
      </c>
      <c r="Y41" s="93">
        <v>12</v>
      </c>
      <c r="Z41" s="93" t="s">
        <v>242</v>
      </c>
      <c r="AA41" s="93" t="s">
        <v>243</v>
      </c>
      <c r="AB41" s="117">
        <v>46023</v>
      </c>
      <c r="AC41" s="89" t="s">
        <v>223</v>
      </c>
      <c r="AD41" s="55">
        <v>0</v>
      </c>
      <c r="AE41" s="55">
        <v>0</v>
      </c>
      <c r="AF41" s="55">
        <v>310000000</v>
      </c>
      <c r="AG41" s="55">
        <v>0</v>
      </c>
      <c r="AH41" s="55">
        <v>0</v>
      </c>
      <c r="AI41" s="54">
        <f t="shared" si="0"/>
        <v>310000000</v>
      </c>
    </row>
    <row r="42" spans="1:35" ht="18.75" customHeight="1" x14ac:dyDescent="0.25">
      <c r="A42" s="93" t="s">
        <v>52</v>
      </c>
      <c r="B42" s="93" t="s">
        <v>53</v>
      </c>
      <c r="C42" s="93" t="s">
        <v>54</v>
      </c>
      <c r="D42" s="93" t="s">
        <v>74</v>
      </c>
      <c r="E42" s="93" t="s">
        <v>75</v>
      </c>
      <c r="F42" s="93" t="s">
        <v>122</v>
      </c>
      <c r="G42" s="93" t="s">
        <v>123</v>
      </c>
      <c r="H42" s="93" t="s">
        <v>78</v>
      </c>
      <c r="I42" s="93" t="s">
        <v>79</v>
      </c>
      <c r="J42" s="93" t="s">
        <v>80</v>
      </c>
      <c r="K42" s="93" t="s">
        <v>163</v>
      </c>
      <c r="L42" s="53" t="s">
        <v>175</v>
      </c>
      <c r="M42" s="93" t="s">
        <v>176</v>
      </c>
      <c r="N42" s="93" t="s">
        <v>238</v>
      </c>
      <c r="O42" s="93" t="s">
        <v>85</v>
      </c>
      <c r="P42" s="93" t="s">
        <v>178</v>
      </c>
      <c r="Q42" s="93" t="s">
        <v>127</v>
      </c>
      <c r="R42" s="93" t="s">
        <v>178</v>
      </c>
      <c r="S42" s="93">
        <v>3204043</v>
      </c>
      <c r="T42" s="93" t="s">
        <v>146</v>
      </c>
      <c r="U42" s="93" t="s">
        <v>147</v>
      </c>
      <c r="V42" s="93" t="s">
        <v>239</v>
      </c>
      <c r="W42" s="93" t="s">
        <v>240</v>
      </c>
      <c r="X42" s="64" t="s">
        <v>241</v>
      </c>
      <c r="Y42" s="93">
        <v>61</v>
      </c>
      <c r="Z42" s="90" t="s">
        <v>244</v>
      </c>
      <c r="AA42" s="93" t="s">
        <v>93</v>
      </c>
      <c r="AB42" s="117">
        <v>46023</v>
      </c>
      <c r="AC42" s="89" t="s">
        <v>223</v>
      </c>
      <c r="AD42" s="55">
        <v>0</v>
      </c>
      <c r="AE42" s="55">
        <v>0</v>
      </c>
      <c r="AF42" s="55">
        <v>0</v>
      </c>
      <c r="AG42" s="55">
        <v>0</v>
      </c>
      <c r="AH42" s="55">
        <v>0</v>
      </c>
      <c r="AI42" s="54">
        <f t="shared" si="0"/>
        <v>0</v>
      </c>
    </row>
    <row r="43" spans="1:35" ht="18.75" customHeight="1" x14ac:dyDescent="0.25">
      <c r="A43" s="93" t="s">
        <v>52</v>
      </c>
      <c r="B43" s="93" t="s">
        <v>53</v>
      </c>
      <c r="C43" s="93" t="s">
        <v>54</v>
      </c>
      <c r="D43" s="93" t="s">
        <v>74</v>
      </c>
      <c r="E43" s="93" t="s">
        <v>75</v>
      </c>
      <c r="F43" s="93" t="s">
        <v>122</v>
      </c>
      <c r="G43" s="93" t="s">
        <v>123</v>
      </c>
      <c r="H43" s="93" t="s">
        <v>78</v>
      </c>
      <c r="I43" s="93" t="s">
        <v>79</v>
      </c>
      <c r="J43" s="93" t="s">
        <v>80</v>
      </c>
      <c r="K43" s="93" t="s">
        <v>163</v>
      </c>
      <c r="L43" s="53" t="s">
        <v>175</v>
      </c>
      <c r="M43" s="93" t="s">
        <v>176</v>
      </c>
      <c r="N43" s="93" t="s">
        <v>238</v>
      </c>
      <c r="O43" s="93" t="s">
        <v>85</v>
      </c>
      <c r="P43" s="93" t="s">
        <v>178</v>
      </c>
      <c r="Q43" s="93" t="s">
        <v>127</v>
      </c>
      <c r="R43" s="93" t="s">
        <v>178</v>
      </c>
      <c r="S43" s="93">
        <v>3204043</v>
      </c>
      <c r="T43" s="93" t="s">
        <v>146</v>
      </c>
      <c r="U43" s="93" t="s">
        <v>147</v>
      </c>
      <c r="V43" s="93" t="s">
        <v>239</v>
      </c>
      <c r="W43" s="93" t="s">
        <v>240</v>
      </c>
      <c r="X43" s="93" t="s">
        <v>241</v>
      </c>
      <c r="Y43" s="93">
        <v>12</v>
      </c>
      <c r="Z43" s="93" t="s">
        <v>245</v>
      </c>
      <c r="AA43" s="93" t="s">
        <v>243</v>
      </c>
      <c r="AB43" s="117">
        <v>46023</v>
      </c>
      <c r="AC43" s="89" t="s">
        <v>223</v>
      </c>
      <c r="AD43" s="55">
        <v>0</v>
      </c>
      <c r="AE43" s="55">
        <v>0</v>
      </c>
      <c r="AF43" s="55">
        <v>97000000</v>
      </c>
      <c r="AG43" s="55">
        <v>0</v>
      </c>
      <c r="AH43" s="55">
        <v>0</v>
      </c>
      <c r="AI43" s="54">
        <f t="shared" si="0"/>
        <v>97000000</v>
      </c>
    </row>
    <row r="44" spans="1:35" s="125" customFormat="1" ht="18.75" customHeight="1" x14ac:dyDescent="0.25">
      <c r="A44" s="121" t="s">
        <v>52</v>
      </c>
      <c r="B44" s="121" t="s">
        <v>53</v>
      </c>
      <c r="C44" s="121" t="s">
        <v>54</v>
      </c>
      <c r="D44" s="121" t="s">
        <v>55</v>
      </c>
      <c r="E44" s="121" t="s">
        <v>56</v>
      </c>
      <c r="F44" s="121" t="s">
        <v>170</v>
      </c>
      <c r="G44" s="121" t="s">
        <v>171</v>
      </c>
      <c r="H44" s="121" t="s">
        <v>110</v>
      </c>
      <c r="I44" s="121" t="s">
        <v>246</v>
      </c>
      <c r="J44" s="121" t="s">
        <v>247</v>
      </c>
      <c r="K44" s="121" t="s">
        <v>248</v>
      </c>
      <c r="L44" s="122" t="s">
        <v>249</v>
      </c>
      <c r="M44" s="121" t="s">
        <v>250</v>
      </c>
      <c r="N44" s="121" t="s">
        <v>251</v>
      </c>
      <c r="O44" s="121" t="s">
        <v>64</v>
      </c>
      <c r="P44" s="121" t="s">
        <v>178</v>
      </c>
      <c r="Q44" s="121" t="s">
        <v>252</v>
      </c>
      <c r="R44" s="121" t="s">
        <v>178</v>
      </c>
      <c r="S44" s="121">
        <v>3299065</v>
      </c>
      <c r="T44" s="121" t="s">
        <v>253</v>
      </c>
      <c r="U44" s="121" t="s">
        <v>254</v>
      </c>
      <c r="V44" s="413" t="s">
        <v>255</v>
      </c>
      <c r="W44" s="413" t="s">
        <v>256</v>
      </c>
      <c r="X44" s="414" t="s">
        <v>257</v>
      </c>
      <c r="Y44" s="415">
        <v>1</v>
      </c>
      <c r="Z44" s="414" t="s">
        <v>258</v>
      </c>
      <c r="AA44" s="123" t="s">
        <v>93</v>
      </c>
      <c r="AB44" s="416">
        <v>46023</v>
      </c>
      <c r="AC44" s="416">
        <v>46387</v>
      </c>
      <c r="AD44" s="55">
        <v>0</v>
      </c>
      <c r="AE44" s="55">
        <v>0</v>
      </c>
      <c r="AF44" s="406">
        <v>5776109800</v>
      </c>
      <c r="AG44" s="55">
        <v>0</v>
      </c>
      <c r="AH44" s="55">
        <v>0</v>
      </c>
      <c r="AI44" s="124">
        <f t="shared" si="0"/>
        <v>5776109800</v>
      </c>
    </row>
    <row r="45" spans="1:35" s="125" customFormat="1" ht="18.75" customHeight="1" x14ac:dyDescent="0.25">
      <c r="A45" s="121" t="s">
        <v>52</v>
      </c>
      <c r="B45" s="121" t="s">
        <v>53</v>
      </c>
      <c r="C45" s="121" t="s">
        <v>54</v>
      </c>
      <c r="D45" s="121" t="s">
        <v>55</v>
      </c>
      <c r="E45" s="121" t="s">
        <v>56</v>
      </c>
      <c r="F45" s="121" t="s">
        <v>170</v>
      </c>
      <c r="G45" s="121" t="s">
        <v>171</v>
      </c>
      <c r="H45" s="121" t="s">
        <v>110</v>
      </c>
      <c r="I45" s="121" t="s">
        <v>246</v>
      </c>
      <c r="J45" s="121" t="s">
        <v>247</v>
      </c>
      <c r="K45" s="121" t="s">
        <v>248</v>
      </c>
      <c r="L45" s="122" t="s">
        <v>249</v>
      </c>
      <c r="M45" s="121" t="s">
        <v>250</v>
      </c>
      <c r="N45" s="121" t="s">
        <v>251</v>
      </c>
      <c r="O45" s="121" t="s">
        <v>64</v>
      </c>
      <c r="P45" s="121" t="s">
        <v>178</v>
      </c>
      <c r="Q45" s="121" t="s">
        <v>252</v>
      </c>
      <c r="R45" s="121" t="s">
        <v>178</v>
      </c>
      <c r="S45" s="121">
        <v>3299065</v>
      </c>
      <c r="T45" s="121" t="s">
        <v>253</v>
      </c>
      <c r="U45" s="121" t="s">
        <v>259</v>
      </c>
      <c r="V45" s="413"/>
      <c r="W45" s="413"/>
      <c r="X45" s="413"/>
      <c r="Y45" s="413"/>
      <c r="Z45" s="413"/>
      <c r="AA45" s="121"/>
      <c r="AB45" s="417"/>
      <c r="AC45" s="417"/>
      <c r="AD45" s="55">
        <v>0</v>
      </c>
      <c r="AE45" s="55">
        <v>0</v>
      </c>
      <c r="AF45" s="406"/>
      <c r="AG45" s="55">
        <v>0</v>
      </c>
      <c r="AH45" s="55">
        <v>0</v>
      </c>
      <c r="AI45" s="124">
        <f t="shared" si="0"/>
        <v>0</v>
      </c>
    </row>
    <row r="46" spans="1:35" ht="18.75" customHeight="1" x14ac:dyDescent="0.25">
      <c r="A46" s="109" t="s">
        <v>52</v>
      </c>
      <c r="B46" s="109" t="s">
        <v>53</v>
      </c>
      <c r="C46" s="109" t="s">
        <v>54</v>
      </c>
      <c r="D46" s="109" t="s">
        <v>55</v>
      </c>
      <c r="E46" s="109" t="s">
        <v>56</v>
      </c>
      <c r="F46" s="109" t="s">
        <v>170</v>
      </c>
      <c r="G46" s="109" t="s">
        <v>171</v>
      </c>
      <c r="H46" s="109" t="s">
        <v>110</v>
      </c>
      <c r="I46" s="109" t="s">
        <v>246</v>
      </c>
      <c r="J46" s="109" t="s">
        <v>247</v>
      </c>
      <c r="K46" s="109" t="s">
        <v>248</v>
      </c>
      <c r="L46" s="63" t="s">
        <v>249</v>
      </c>
      <c r="M46" s="109" t="s">
        <v>250</v>
      </c>
      <c r="N46" s="109" t="s">
        <v>251</v>
      </c>
      <c r="O46" s="109" t="s">
        <v>64</v>
      </c>
      <c r="P46" s="109" t="s">
        <v>178</v>
      </c>
      <c r="Q46" s="109" t="s">
        <v>252</v>
      </c>
      <c r="R46" s="109" t="s">
        <v>178</v>
      </c>
      <c r="S46" s="109">
        <v>3299065</v>
      </c>
      <c r="T46" s="109" t="s">
        <v>253</v>
      </c>
      <c r="U46" s="109" t="s">
        <v>260</v>
      </c>
      <c r="V46" s="109" t="s">
        <v>261</v>
      </c>
      <c r="W46" s="109" t="s">
        <v>262</v>
      </c>
      <c r="X46" s="91" t="s">
        <v>263</v>
      </c>
      <c r="Y46" s="110">
        <v>1</v>
      </c>
      <c r="Z46" s="91" t="s">
        <v>258</v>
      </c>
      <c r="AA46" s="93" t="s">
        <v>93</v>
      </c>
      <c r="AB46" s="119">
        <v>46023</v>
      </c>
      <c r="AC46" s="119">
        <v>46387</v>
      </c>
      <c r="AD46" s="55">
        <v>0</v>
      </c>
      <c r="AE46" s="55">
        <v>0</v>
      </c>
      <c r="AF46" s="111">
        <v>3636019590</v>
      </c>
      <c r="AG46" s="55">
        <v>0</v>
      </c>
      <c r="AH46" s="55">
        <v>0</v>
      </c>
      <c r="AI46" s="54">
        <f t="shared" si="0"/>
        <v>3636019590</v>
      </c>
    </row>
    <row r="47" spans="1:35" ht="18.75" customHeight="1" x14ac:dyDescent="0.25">
      <c r="A47" s="109" t="s">
        <v>52</v>
      </c>
      <c r="B47" s="109" t="s">
        <v>53</v>
      </c>
      <c r="C47" s="109" t="s">
        <v>54</v>
      </c>
      <c r="D47" s="109" t="s">
        <v>55</v>
      </c>
      <c r="E47" s="109" t="s">
        <v>56</v>
      </c>
      <c r="F47" s="109" t="s">
        <v>170</v>
      </c>
      <c r="G47" s="109" t="s">
        <v>171</v>
      </c>
      <c r="H47" s="109" t="s">
        <v>110</v>
      </c>
      <c r="I47" s="109" t="s">
        <v>246</v>
      </c>
      <c r="J47" s="109" t="s">
        <v>247</v>
      </c>
      <c r="K47" s="109" t="s">
        <v>248</v>
      </c>
      <c r="L47" s="63" t="s">
        <v>249</v>
      </c>
      <c r="M47" s="109" t="s">
        <v>250</v>
      </c>
      <c r="N47" s="109" t="s">
        <v>251</v>
      </c>
      <c r="O47" s="109" t="s">
        <v>64</v>
      </c>
      <c r="P47" s="109" t="s">
        <v>178</v>
      </c>
      <c r="Q47" s="109" t="s">
        <v>252</v>
      </c>
      <c r="R47" s="109" t="s">
        <v>178</v>
      </c>
      <c r="S47" s="109">
        <v>3299065</v>
      </c>
      <c r="T47" s="109" t="s">
        <v>253</v>
      </c>
      <c r="U47" s="109" t="s">
        <v>264</v>
      </c>
      <c r="V47" s="109" t="s">
        <v>265</v>
      </c>
      <c r="W47" s="109" t="s">
        <v>266</v>
      </c>
      <c r="X47" s="92" t="s">
        <v>267</v>
      </c>
      <c r="Y47" s="110">
        <v>1</v>
      </c>
      <c r="Z47" s="91" t="s">
        <v>268</v>
      </c>
      <c r="AA47" s="93" t="s">
        <v>93</v>
      </c>
      <c r="AB47" s="119">
        <v>46023</v>
      </c>
      <c r="AC47" s="119">
        <v>46387</v>
      </c>
      <c r="AD47" s="55">
        <v>0</v>
      </c>
      <c r="AE47" s="55">
        <v>0</v>
      </c>
      <c r="AF47" s="111">
        <v>1434009000</v>
      </c>
      <c r="AG47" s="55">
        <v>0</v>
      </c>
      <c r="AH47" s="55">
        <v>0</v>
      </c>
      <c r="AI47" s="54">
        <f t="shared" si="0"/>
        <v>1434009000</v>
      </c>
    </row>
    <row r="48" spans="1:35" ht="18.75" customHeight="1" x14ac:dyDescent="0.25">
      <c r="A48" s="61" t="s">
        <v>52</v>
      </c>
      <c r="B48" s="61" t="s">
        <v>53</v>
      </c>
      <c r="C48" s="61" t="s">
        <v>54</v>
      </c>
      <c r="D48" s="61" t="s">
        <v>74</v>
      </c>
      <c r="E48" s="61" t="s">
        <v>269</v>
      </c>
      <c r="F48" s="61" t="s">
        <v>76</v>
      </c>
      <c r="G48" s="61" t="s">
        <v>77</v>
      </c>
      <c r="H48" s="61" t="s">
        <v>78</v>
      </c>
      <c r="I48" s="61" t="s">
        <v>79</v>
      </c>
      <c r="J48" s="61" t="s">
        <v>61</v>
      </c>
      <c r="K48" s="61" t="s">
        <v>270</v>
      </c>
      <c r="L48" s="50" t="s">
        <v>271</v>
      </c>
      <c r="M48" s="61" t="s">
        <v>272</v>
      </c>
      <c r="N48" s="61" t="s">
        <v>273</v>
      </c>
      <c r="O48" s="61" t="s">
        <v>85</v>
      </c>
      <c r="P48" s="61"/>
      <c r="Q48" s="61" t="s">
        <v>86</v>
      </c>
      <c r="R48" s="62"/>
      <c r="S48" s="61">
        <v>3204043</v>
      </c>
      <c r="T48" s="61" t="s">
        <v>146</v>
      </c>
      <c r="U48" s="61" t="s">
        <v>274</v>
      </c>
      <c r="V48" s="61" t="s">
        <v>275</v>
      </c>
      <c r="W48" s="61" t="s">
        <v>276</v>
      </c>
      <c r="X48" s="61" t="s">
        <v>277</v>
      </c>
      <c r="Y48" s="61">
        <v>3361</v>
      </c>
      <c r="Z48" s="61" t="s">
        <v>278</v>
      </c>
      <c r="AA48" s="61" t="s">
        <v>279</v>
      </c>
      <c r="AB48" s="84">
        <v>46023</v>
      </c>
      <c r="AC48" s="84">
        <v>46387</v>
      </c>
      <c r="AD48" s="55">
        <v>0</v>
      </c>
      <c r="AE48" s="55">
        <v>0</v>
      </c>
      <c r="AF48" s="57">
        <v>1521702380</v>
      </c>
      <c r="AG48" s="55">
        <v>0</v>
      </c>
      <c r="AH48" s="55">
        <v>0</v>
      </c>
      <c r="AI48" s="54">
        <f t="shared" si="0"/>
        <v>1521702380</v>
      </c>
    </row>
    <row r="49" spans="1:35" ht="18.75" customHeight="1" x14ac:dyDescent="0.25">
      <c r="A49" s="61" t="s">
        <v>52</v>
      </c>
      <c r="B49" s="61" t="s">
        <v>53</v>
      </c>
      <c r="C49" s="61" t="s">
        <v>54</v>
      </c>
      <c r="D49" s="61" t="s">
        <v>74</v>
      </c>
      <c r="E49" s="61" t="s">
        <v>269</v>
      </c>
      <c r="F49" s="61" t="s">
        <v>76</v>
      </c>
      <c r="G49" s="61" t="s">
        <v>77</v>
      </c>
      <c r="H49" s="61" t="s">
        <v>78</v>
      </c>
      <c r="I49" s="61" t="s">
        <v>79</v>
      </c>
      <c r="J49" s="61" t="s">
        <v>61</v>
      </c>
      <c r="K49" s="61" t="s">
        <v>270</v>
      </c>
      <c r="L49" s="50" t="s">
        <v>271</v>
      </c>
      <c r="M49" s="61" t="s">
        <v>272</v>
      </c>
      <c r="N49" s="61" t="s">
        <v>273</v>
      </c>
      <c r="O49" s="61" t="s">
        <v>85</v>
      </c>
      <c r="P49" s="61"/>
      <c r="Q49" s="61" t="s">
        <v>86</v>
      </c>
      <c r="R49" s="61"/>
      <c r="S49" s="61">
        <v>3204043</v>
      </c>
      <c r="T49" s="61" t="s">
        <v>146</v>
      </c>
      <c r="U49" s="61" t="s">
        <v>274</v>
      </c>
      <c r="V49" s="61" t="s">
        <v>280</v>
      </c>
      <c r="W49" s="61" t="s">
        <v>281</v>
      </c>
      <c r="X49" s="61" t="s">
        <v>282</v>
      </c>
      <c r="Y49" s="61">
        <v>1440</v>
      </c>
      <c r="Z49" s="61" t="s">
        <v>283</v>
      </c>
      <c r="AA49" s="61" t="s">
        <v>284</v>
      </c>
      <c r="AB49" s="84">
        <v>46023</v>
      </c>
      <c r="AC49" s="84">
        <v>46387</v>
      </c>
      <c r="AD49" s="55">
        <v>0</v>
      </c>
      <c r="AE49" s="55">
        <v>0</v>
      </c>
      <c r="AF49" s="57">
        <v>439297620</v>
      </c>
      <c r="AG49" s="55">
        <v>0</v>
      </c>
      <c r="AH49" s="55">
        <v>0</v>
      </c>
      <c r="AI49" s="54">
        <f t="shared" si="0"/>
        <v>439297620</v>
      </c>
    </row>
    <row r="50" spans="1:35" ht="18.75" customHeight="1" x14ac:dyDescent="0.25">
      <c r="A50" s="61" t="s">
        <v>52</v>
      </c>
      <c r="B50" s="61" t="s">
        <v>53</v>
      </c>
      <c r="C50" s="61" t="s">
        <v>54</v>
      </c>
      <c r="D50" s="61" t="s">
        <v>55</v>
      </c>
      <c r="E50" s="61" t="s">
        <v>56</v>
      </c>
      <c r="F50" s="61" t="s">
        <v>57</v>
      </c>
      <c r="G50" s="61" t="s">
        <v>58</v>
      </c>
      <c r="H50" s="61" t="s">
        <v>110</v>
      </c>
      <c r="I50" s="61" t="s">
        <v>111</v>
      </c>
      <c r="J50" s="61" t="s">
        <v>61</v>
      </c>
      <c r="K50" s="61" t="s">
        <v>285</v>
      </c>
      <c r="L50" s="50" t="s">
        <v>286</v>
      </c>
      <c r="M50" s="61" t="s">
        <v>287</v>
      </c>
      <c r="N50" s="61" t="s">
        <v>288</v>
      </c>
      <c r="O50" s="61" t="s">
        <v>64</v>
      </c>
      <c r="P50" s="61"/>
      <c r="Q50" s="61" t="s">
        <v>66</v>
      </c>
      <c r="R50" s="62"/>
      <c r="S50" s="61">
        <v>3299011</v>
      </c>
      <c r="T50" s="61" t="s">
        <v>289</v>
      </c>
      <c r="U50" s="61" t="s">
        <v>290</v>
      </c>
      <c r="V50" s="64" t="s">
        <v>291</v>
      </c>
      <c r="W50" s="61" t="s">
        <v>292</v>
      </c>
      <c r="X50" s="61" t="s">
        <v>293</v>
      </c>
      <c r="Y50" s="61">
        <v>5</v>
      </c>
      <c r="Z50" s="65" t="s">
        <v>294</v>
      </c>
      <c r="AA50" s="61" t="s">
        <v>157</v>
      </c>
      <c r="AB50" s="84">
        <v>46082</v>
      </c>
      <c r="AC50" s="84">
        <v>46387</v>
      </c>
      <c r="AD50" s="55">
        <v>0</v>
      </c>
      <c r="AE50" s="55">
        <v>0</v>
      </c>
      <c r="AF50" s="54">
        <v>567672500</v>
      </c>
      <c r="AG50" s="55">
        <v>0</v>
      </c>
      <c r="AH50" s="55">
        <v>0</v>
      </c>
      <c r="AI50" s="54">
        <f t="shared" si="0"/>
        <v>567672500</v>
      </c>
    </row>
    <row r="51" spans="1:35" ht="18.75" customHeight="1" x14ac:dyDescent="0.25">
      <c r="A51" s="61" t="s">
        <v>52</v>
      </c>
      <c r="B51" s="61" t="s">
        <v>53</v>
      </c>
      <c r="C51" s="61" t="s">
        <v>54</v>
      </c>
      <c r="D51" s="61" t="s">
        <v>55</v>
      </c>
      <c r="E51" s="61" t="s">
        <v>56</v>
      </c>
      <c r="F51" s="61" t="s">
        <v>57</v>
      </c>
      <c r="G51" s="61" t="s">
        <v>58</v>
      </c>
      <c r="H51" s="61" t="s">
        <v>110</v>
      </c>
      <c r="I51" s="61" t="s">
        <v>111</v>
      </c>
      <c r="J51" s="61" t="s">
        <v>61</v>
      </c>
      <c r="K51" s="61" t="s">
        <v>285</v>
      </c>
      <c r="L51" s="50" t="s">
        <v>286</v>
      </c>
      <c r="M51" s="61" t="s">
        <v>287</v>
      </c>
      <c r="N51" s="61" t="s">
        <v>288</v>
      </c>
      <c r="O51" s="61" t="s">
        <v>64</v>
      </c>
      <c r="P51" s="61"/>
      <c r="Q51" s="61" t="s">
        <v>66</v>
      </c>
      <c r="R51" s="61"/>
      <c r="S51" s="61">
        <v>3299068</v>
      </c>
      <c r="T51" s="61" t="s">
        <v>295</v>
      </c>
      <c r="U51" s="61" t="s">
        <v>296</v>
      </c>
      <c r="V51" s="64" t="s">
        <v>297</v>
      </c>
      <c r="W51" s="61" t="s">
        <v>298</v>
      </c>
      <c r="X51" s="61" t="s">
        <v>299</v>
      </c>
      <c r="Y51" s="61">
        <v>6</v>
      </c>
      <c r="Z51" s="65" t="s">
        <v>300</v>
      </c>
      <c r="AA51" s="61" t="s">
        <v>157</v>
      </c>
      <c r="AB51" s="84">
        <v>46113</v>
      </c>
      <c r="AC51" s="84">
        <v>46387</v>
      </c>
      <c r="AD51" s="55">
        <v>0</v>
      </c>
      <c r="AE51" s="55">
        <v>0</v>
      </c>
      <c r="AF51" s="54">
        <v>420400000</v>
      </c>
      <c r="AG51" s="55">
        <v>0</v>
      </c>
      <c r="AH51" s="55">
        <v>0</v>
      </c>
      <c r="AI51" s="54">
        <f t="shared" si="0"/>
        <v>420400000</v>
      </c>
    </row>
    <row r="52" spans="1:35" ht="18.75" customHeight="1" x14ac:dyDescent="0.25">
      <c r="A52" s="61" t="s">
        <v>52</v>
      </c>
      <c r="B52" s="61" t="s">
        <v>53</v>
      </c>
      <c r="C52" s="61" t="s">
        <v>54</v>
      </c>
      <c r="D52" s="61" t="s">
        <v>55</v>
      </c>
      <c r="E52" s="61" t="s">
        <v>56</v>
      </c>
      <c r="F52" s="61" t="s">
        <v>57</v>
      </c>
      <c r="G52" s="61" t="s">
        <v>58</v>
      </c>
      <c r="H52" s="61" t="s">
        <v>110</v>
      </c>
      <c r="I52" s="61" t="s">
        <v>111</v>
      </c>
      <c r="J52" s="61" t="s">
        <v>61</v>
      </c>
      <c r="K52" s="61" t="s">
        <v>285</v>
      </c>
      <c r="L52" s="50" t="s">
        <v>286</v>
      </c>
      <c r="M52" s="61" t="s">
        <v>287</v>
      </c>
      <c r="N52" s="61" t="s">
        <v>288</v>
      </c>
      <c r="O52" s="61" t="s">
        <v>64</v>
      </c>
      <c r="P52" s="61"/>
      <c r="Q52" s="61" t="s">
        <v>66</v>
      </c>
      <c r="R52" s="61"/>
      <c r="S52" s="61">
        <v>3299016</v>
      </c>
      <c r="T52" s="61" t="s">
        <v>301</v>
      </c>
      <c r="U52" s="61" t="s">
        <v>302</v>
      </c>
      <c r="V52" s="64" t="s">
        <v>303</v>
      </c>
      <c r="W52" s="61" t="s">
        <v>304</v>
      </c>
      <c r="X52" s="61" t="s">
        <v>305</v>
      </c>
      <c r="Y52" s="61">
        <v>16</v>
      </c>
      <c r="Z52" s="91" t="s">
        <v>306</v>
      </c>
      <c r="AA52" s="93" t="s">
        <v>93</v>
      </c>
      <c r="AB52" s="84">
        <v>46023</v>
      </c>
      <c r="AC52" s="84">
        <v>46387</v>
      </c>
      <c r="AD52" s="55">
        <v>0</v>
      </c>
      <c r="AE52" s="55">
        <v>0</v>
      </c>
      <c r="AF52" s="54">
        <v>1797731000</v>
      </c>
      <c r="AG52" s="55">
        <v>0</v>
      </c>
      <c r="AH52" s="55">
        <v>0</v>
      </c>
      <c r="AI52" s="54">
        <f t="shared" si="0"/>
        <v>1797731000</v>
      </c>
    </row>
    <row r="53" spans="1:35" ht="18.75" customHeight="1" x14ac:dyDescent="0.25">
      <c r="A53" s="61" t="s">
        <v>52</v>
      </c>
      <c r="B53" s="61" t="s">
        <v>53</v>
      </c>
      <c r="C53" s="61" t="s">
        <v>54</v>
      </c>
      <c r="D53" s="61" t="s">
        <v>55</v>
      </c>
      <c r="E53" s="61" t="s">
        <v>56</v>
      </c>
      <c r="F53" s="61" t="s">
        <v>133</v>
      </c>
      <c r="G53" s="61" t="s">
        <v>134</v>
      </c>
      <c r="H53" s="61" t="s">
        <v>110</v>
      </c>
      <c r="I53" s="61" t="s">
        <v>307</v>
      </c>
      <c r="J53" s="61" t="s">
        <v>308</v>
      </c>
      <c r="K53" s="61" t="s">
        <v>309</v>
      </c>
      <c r="L53" s="50" t="s">
        <v>286</v>
      </c>
      <c r="M53" s="61" t="s">
        <v>287</v>
      </c>
      <c r="N53" s="61" t="s">
        <v>288</v>
      </c>
      <c r="O53" s="61" t="s">
        <v>64</v>
      </c>
      <c r="P53" s="61"/>
      <c r="Q53" s="61" t="s">
        <v>127</v>
      </c>
      <c r="R53" s="62"/>
      <c r="S53" s="61">
        <v>3299069</v>
      </c>
      <c r="T53" s="61" t="s">
        <v>310</v>
      </c>
      <c r="U53" s="61" t="s">
        <v>311</v>
      </c>
      <c r="V53" s="64" t="s">
        <v>312</v>
      </c>
      <c r="W53" s="64" t="s">
        <v>313</v>
      </c>
      <c r="X53" s="64" t="s">
        <v>314</v>
      </c>
      <c r="Y53" s="64">
        <v>10</v>
      </c>
      <c r="Z53" s="66" t="s">
        <v>315</v>
      </c>
      <c r="AA53" s="64" t="s">
        <v>232</v>
      </c>
      <c r="AB53" s="117">
        <v>46024</v>
      </c>
      <c r="AC53" s="117">
        <v>46356</v>
      </c>
      <c r="AD53" s="55">
        <v>0</v>
      </c>
      <c r="AE53" s="55">
        <v>0</v>
      </c>
      <c r="AF53" s="55">
        <v>232260000</v>
      </c>
      <c r="AG53" s="55">
        <v>0</v>
      </c>
      <c r="AH53" s="55">
        <v>0</v>
      </c>
      <c r="AI53" s="54">
        <f t="shared" si="0"/>
        <v>232260000</v>
      </c>
    </row>
    <row r="54" spans="1:35" ht="18.75" customHeight="1" x14ac:dyDescent="0.25">
      <c r="A54" s="61" t="s">
        <v>52</v>
      </c>
      <c r="B54" s="61" t="s">
        <v>53</v>
      </c>
      <c r="C54" s="61" t="s">
        <v>54</v>
      </c>
      <c r="D54" s="61" t="s">
        <v>55</v>
      </c>
      <c r="E54" s="61" t="s">
        <v>56</v>
      </c>
      <c r="F54" s="61" t="s">
        <v>133</v>
      </c>
      <c r="G54" s="61" t="s">
        <v>134</v>
      </c>
      <c r="H54" s="61" t="s">
        <v>110</v>
      </c>
      <c r="I54" s="61" t="s">
        <v>307</v>
      </c>
      <c r="J54" s="61" t="s">
        <v>308</v>
      </c>
      <c r="K54" s="61" t="s">
        <v>309</v>
      </c>
      <c r="L54" s="50" t="s">
        <v>286</v>
      </c>
      <c r="M54" s="61" t="s">
        <v>287</v>
      </c>
      <c r="N54" s="61" t="s">
        <v>288</v>
      </c>
      <c r="O54" s="61" t="s">
        <v>64</v>
      </c>
      <c r="P54" s="61"/>
      <c r="Q54" s="61" t="s">
        <v>127</v>
      </c>
      <c r="R54" s="61"/>
      <c r="S54" s="61">
        <v>3299069</v>
      </c>
      <c r="T54" s="61" t="s">
        <v>310</v>
      </c>
      <c r="U54" s="61" t="s">
        <v>311</v>
      </c>
      <c r="V54" s="64" t="s">
        <v>316</v>
      </c>
      <c r="W54" s="64" t="s">
        <v>317</v>
      </c>
      <c r="X54" s="64" t="s">
        <v>318</v>
      </c>
      <c r="Y54" s="64">
        <v>12</v>
      </c>
      <c r="Z54" s="66" t="s">
        <v>319</v>
      </c>
      <c r="AA54" s="64" t="s">
        <v>232</v>
      </c>
      <c r="AB54" s="117">
        <v>46037</v>
      </c>
      <c r="AC54" s="117">
        <v>46387</v>
      </c>
      <c r="AD54" s="55">
        <v>0</v>
      </c>
      <c r="AE54" s="55">
        <v>0</v>
      </c>
      <c r="AF54" s="55">
        <v>114537500</v>
      </c>
      <c r="AG54" s="55">
        <v>0</v>
      </c>
      <c r="AH54" s="55">
        <v>0</v>
      </c>
      <c r="AI54" s="54">
        <f t="shared" si="0"/>
        <v>114537500</v>
      </c>
    </row>
    <row r="55" spans="1:35" ht="18.75" customHeight="1" x14ac:dyDescent="0.25">
      <c r="A55" s="61" t="s">
        <v>52</v>
      </c>
      <c r="B55" s="61" t="s">
        <v>53</v>
      </c>
      <c r="C55" s="61" t="s">
        <v>54</v>
      </c>
      <c r="D55" s="61" t="s">
        <v>55</v>
      </c>
      <c r="E55" s="61" t="s">
        <v>56</v>
      </c>
      <c r="F55" s="61" t="s">
        <v>133</v>
      </c>
      <c r="G55" s="61" t="s">
        <v>134</v>
      </c>
      <c r="H55" s="61" t="s">
        <v>110</v>
      </c>
      <c r="I55" s="61" t="s">
        <v>307</v>
      </c>
      <c r="J55" s="61" t="s">
        <v>308</v>
      </c>
      <c r="K55" s="61" t="s">
        <v>309</v>
      </c>
      <c r="L55" s="50" t="s">
        <v>286</v>
      </c>
      <c r="M55" s="61" t="s">
        <v>287</v>
      </c>
      <c r="N55" s="61" t="s">
        <v>288</v>
      </c>
      <c r="O55" s="61" t="s">
        <v>64</v>
      </c>
      <c r="P55" s="61"/>
      <c r="Q55" s="61" t="s">
        <v>127</v>
      </c>
      <c r="R55" s="61"/>
      <c r="S55" s="61">
        <v>3299069</v>
      </c>
      <c r="T55" s="61" t="s">
        <v>310</v>
      </c>
      <c r="U55" s="61" t="s">
        <v>311</v>
      </c>
      <c r="V55" s="64" t="s">
        <v>320</v>
      </c>
      <c r="W55" s="64" t="s">
        <v>321</v>
      </c>
      <c r="X55" s="64" t="s">
        <v>322</v>
      </c>
      <c r="Y55" s="64">
        <v>12</v>
      </c>
      <c r="Z55" s="66" t="s">
        <v>323</v>
      </c>
      <c r="AA55" s="64" t="s">
        <v>232</v>
      </c>
      <c r="AB55" s="117">
        <v>46037</v>
      </c>
      <c r="AC55" s="117">
        <v>46387</v>
      </c>
      <c r="AD55" s="55">
        <v>0</v>
      </c>
      <c r="AE55" s="55">
        <v>0</v>
      </c>
      <c r="AF55" s="55">
        <v>154997500</v>
      </c>
      <c r="AG55" s="55">
        <v>0</v>
      </c>
      <c r="AH55" s="55">
        <v>0</v>
      </c>
      <c r="AI55" s="54">
        <f t="shared" si="0"/>
        <v>154997500</v>
      </c>
    </row>
    <row r="56" spans="1:35" ht="18.75" customHeight="1" x14ac:dyDescent="0.25">
      <c r="A56" s="61" t="s">
        <v>52</v>
      </c>
      <c r="B56" s="61" t="s">
        <v>53</v>
      </c>
      <c r="C56" s="61" t="s">
        <v>54</v>
      </c>
      <c r="D56" s="61" t="s">
        <v>55</v>
      </c>
      <c r="E56" s="61" t="s">
        <v>56</v>
      </c>
      <c r="F56" s="61" t="s">
        <v>133</v>
      </c>
      <c r="G56" s="61" t="s">
        <v>134</v>
      </c>
      <c r="H56" s="61" t="s">
        <v>110</v>
      </c>
      <c r="I56" s="61" t="s">
        <v>111</v>
      </c>
      <c r="J56" s="61" t="s">
        <v>61</v>
      </c>
      <c r="K56" s="61" t="s">
        <v>324</v>
      </c>
      <c r="L56" s="50" t="s">
        <v>286</v>
      </c>
      <c r="M56" s="61" t="s">
        <v>287</v>
      </c>
      <c r="N56" s="61" t="s">
        <v>288</v>
      </c>
      <c r="O56" s="61" t="s">
        <v>64</v>
      </c>
      <c r="P56" s="61"/>
      <c r="Q56" s="61" t="s">
        <v>127</v>
      </c>
      <c r="R56" s="61"/>
      <c r="S56" s="61">
        <v>3299069</v>
      </c>
      <c r="T56" s="61" t="s">
        <v>310</v>
      </c>
      <c r="U56" s="61" t="s">
        <v>325</v>
      </c>
      <c r="V56" s="64" t="s">
        <v>326</v>
      </c>
      <c r="W56" s="64" t="s">
        <v>327</v>
      </c>
      <c r="X56" s="64" t="s">
        <v>328</v>
      </c>
      <c r="Y56" s="64">
        <v>4</v>
      </c>
      <c r="Z56" s="66" t="s">
        <v>329</v>
      </c>
      <c r="AA56" s="64" t="s">
        <v>73</v>
      </c>
      <c r="AB56" s="117">
        <v>46054</v>
      </c>
      <c r="AC56" s="117">
        <v>46387</v>
      </c>
      <c r="AD56" s="55">
        <v>0</v>
      </c>
      <c r="AE56" s="55">
        <v>0</v>
      </c>
      <c r="AF56" s="55">
        <v>1479847500</v>
      </c>
      <c r="AG56" s="55">
        <v>0</v>
      </c>
      <c r="AH56" s="55">
        <v>0</v>
      </c>
      <c r="AI56" s="54">
        <f t="shared" si="0"/>
        <v>1479847500</v>
      </c>
    </row>
    <row r="57" spans="1:35" ht="18.75" customHeight="1" x14ac:dyDescent="0.25">
      <c r="A57" s="61" t="s">
        <v>52</v>
      </c>
      <c r="B57" s="61" t="s">
        <v>53</v>
      </c>
      <c r="C57" s="61" t="s">
        <v>54</v>
      </c>
      <c r="D57" s="61" t="s">
        <v>55</v>
      </c>
      <c r="E57" s="61" t="s">
        <v>56</v>
      </c>
      <c r="F57" s="61" t="s">
        <v>133</v>
      </c>
      <c r="G57" s="61" t="s">
        <v>134</v>
      </c>
      <c r="H57" s="61" t="s">
        <v>158</v>
      </c>
      <c r="I57" s="61" t="s">
        <v>330</v>
      </c>
      <c r="J57" s="61" t="s">
        <v>331</v>
      </c>
      <c r="K57" s="61" t="s">
        <v>332</v>
      </c>
      <c r="L57" s="50" t="s">
        <v>286</v>
      </c>
      <c r="M57" s="61" t="s">
        <v>287</v>
      </c>
      <c r="N57" s="61" t="s">
        <v>288</v>
      </c>
      <c r="O57" s="61" t="s">
        <v>64</v>
      </c>
      <c r="P57" s="61"/>
      <c r="Q57" s="61" t="s">
        <v>86</v>
      </c>
      <c r="R57" s="61"/>
      <c r="S57" s="61">
        <v>3299052</v>
      </c>
      <c r="T57" s="61" t="s">
        <v>333</v>
      </c>
      <c r="U57" s="61" t="s">
        <v>334</v>
      </c>
      <c r="V57" s="64" t="s">
        <v>335</v>
      </c>
      <c r="W57" s="64" t="s">
        <v>336</v>
      </c>
      <c r="X57" s="64" t="s">
        <v>337</v>
      </c>
      <c r="Y57" s="64">
        <v>1</v>
      </c>
      <c r="Z57" s="91" t="s">
        <v>338</v>
      </c>
      <c r="AA57" s="93" t="s">
        <v>93</v>
      </c>
      <c r="AB57" s="117">
        <v>46027</v>
      </c>
      <c r="AC57" s="117">
        <v>46387</v>
      </c>
      <c r="AD57" s="55">
        <v>0</v>
      </c>
      <c r="AE57" s="55">
        <v>0</v>
      </c>
      <c r="AF57" s="55">
        <v>0</v>
      </c>
      <c r="AG57" s="55">
        <v>0</v>
      </c>
      <c r="AH57" s="55">
        <v>0</v>
      </c>
      <c r="AI57" s="54">
        <f t="shared" si="0"/>
        <v>0</v>
      </c>
    </row>
    <row r="58" spans="1:35" ht="18.75" customHeight="1" x14ac:dyDescent="0.25">
      <c r="A58" s="61" t="s">
        <v>52</v>
      </c>
      <c r="B58" s="61" t="s">
        <v>53</v>
      </c>
      <c r="C58" s="61" t="s">
        <v>54</v>
      </c>
      <c r="D58" s="61" t="s">
        <v>55</v>
      </c>
      <c r="E58" s="61" t="s">
        <v>56</v>
      </c>
      <c r="F58" s="61" t="s">
        <v>133</v>
      </c>
      <c r="G58" s="61" t="s">
        <v>134</v>
      </c>
      <c r="H58" s="61" t="s">
        <v>158</v>
      </c>
      <c r="I58" s="61" t="s">
        <v>330</v>
      </c>
      <c r="J58" s="61" t="s">
        <v>331</v>
      </c>
      <c r="K58" s="61" t="s">
        <v>332</v>
      </c>
      <c r="L58" s="50" t="s">
        <v>286</v>
      </c>
      <c r="M58" s="61" t="s">
        <v>287</v>
      </c>
      <c r="N58" s="61" t="s">
        <v>288</v>
      </c>
      <c r="O58" s="61" t="s">
        <v>64</v>
      </c>
      <c r="P58" s="61"/>
      <c r="Q58" s="61" t="s">
        <v>86</v>
      </c>
      <c r="R58" s="61"/>
      <c r="S58" s="61">
        <v>3299052</v>
      </c>
      <c r="T58" s="61" t="s">
        <v>333</v>
      </c>
      <c r="U58" s="61" t="s">
        <v>334</v>
      </c>
      <c r="V58" s="64" t="s">
        <v>339</v>
      </c>
      <c r="W58" s="64" t="s">
        <v>340</v>
      </c>
      <c r="X58" s="64" t="s">
        <v>341</v>
      </c>
      <c r="Y58" s="64">
        <v>12</v>
      </c>
      <c r="Z58" s="66" t="s">
        <v>342</v>
      </c>
      <c r="AA58" s="64" t="s">
        <v>232</v>
      </c>
      <c r="AB58" s="117">
        <v>46037</v>
      </c>
      <c r="AC58" s="117">
        <v>46387</v>
      </c>
      <c r="AD58" s="55">
        <v>0</v>
      </c>
      <c r="AE58" s="55">
        <v>0</v>
      </c>
      <c r="AF58" s="55">
        <v>0</v>
      </c>
      <c r="AG58" s="55">
        <v>0</v>
      </c>
      <c r="AH58" s="55">
        <v>0</v>
      </c>
      <c r="AI58" s="54">
        <f t="shared" si="0"/>
        <v>0</v>
      </c>
    </row>
    <row r="59" spans="1:35" ht="18.75" customHeight="1" x14ac:dyDescent="0.25">
      <c r="A59" s="61" t="s">
        <v>52</v>
      </c>
      <c r="B59" s="61" t="s">
        <v>53</v>
      </c>
      <c r="C59" s="61" t="s">
        <v>54</v>
      </c>
      <c r="D59" s="61" t="s">
        <v>55</v>
      </c>
      <c r="E59" s="61" t="s">
        <v>56</v>
      </c>
      <c r="F59" s="61" t="s">
        <v>133</v>
      </c>
      <c r="G59" s="61" t="s">
        <v>134</v>
      </c>
      <c r="H59" s="61" t="s">
        <v>158</v>
      </c>
      <c r="I59" s="61" t="s">
        <v>330</v>
      </c>
      <c r="J59" s="61" t="s">
        <v>331</v>
      </c>
      <c r="K59" s="61" t="s">
        <v>332</v>
      </c>
      <c r="L59" s="50" t="s">
        <v>286</v>
      </c>
      <c r="M59" s="61" t="s">
        <v>287</v>
      </c>
      <c r="N59" s="61" t="s">
        <v>288</v>
      </c>
      <c r="O59" s="61" t="s">
        <v>64</v>
      </c>
      <c r="P59" s="61"/>
      <c r="Q59" s="61" t="s">
        <v>86</v>
      </c>
      <c r="R59" s="61"/>
      <c r="S59" s="61">
        <v>3299052</v>
      </c>
      <c r="T59" s="61" t="s">
        <v>333</v>
      </c>
      <c r="U59" s="61" t="s">
        <v>334</v>
      </c>
      <c r="V59" s="64" t="s">
        <v>343</v>
      </c>
      <c r="W59" s="64" t="s">
        <v>344</v>
      </c>
      <c r="X59" s="64" t="s">
        <v>345</v>
      </c>
      <c r="Y59" s="64">
        <v>150</v>
      </c>
      <c r="Z59" s="66" t="s">
        <v>346</v>
      </c>
      <c r="AA59" s="64" t="s">
        <v>232</v>
      </c>
      <c r="AB59" s="117">
        <v>46027</v>
      </c>
      <c r="AC59" s="117">
        <v>46387</v>
      </c>
      <c r="AD59" s="55">
        <v>0</v>
      </c>
      <c r="AE59" s="55">
        <v>0</v>
      </c>
      <c r="AF59" s="55">
        <v>0</v>
      </c>
      <c r="AG59" s="55">
        <v>0</v>
      </c>
      <c r="AH59" s="55">
        <v>0</v>
      </c>
      <c r="AI59" s="54">
        <f t="shared" si="0"/>
        <v>0</v>
      </c>
    </row>
    <row r="60" spans="1:35" ht="18.75" customHeight="1" x14ac:dyDescent="0.25">
      <c r="A60" s="61" t="s">
        <v>52</v>
      </c>
      <c r="B60" s="61" t="s">
        <v>53</v>
      </c>
      <c r="C60" s="61" t="s">
        <v>54</v>
      </c>
      <c r="D60" s="61" t="s">
        <v>55</v>
      </c>
      <c r="E60" s="61" t="s">
        <v>56</v>
      </c>
      <c r="F60" s="61" t="s">
        <v>133</v>
      </c>
      <c r="G60" s="61" t="s">
        <v>134</v>
      </c>
      <c r="H60" s="61" t="s">
        <v>158</v>
      </c>
      <c r="I60" s="61" t="s">
        <v>330</v>
      </c>
      <c r="J60" s="61" t="s">
        <v>331</v>
      </c>
      <c r="K60" s="61" t="s">
        <v>332</v>
      </c>
      <c r="L60" s="50" t="s">
        <v>286</v>
      </c>
      <c r="M60" s="61" t="s">
        <v>287</v>
      </c>
      <c r="N60" s="61" t="s">
        <v>288</v>
      </c>
      <c r="O60" s="61" t="s">
        <v>64</v>
      </c>
      <c r="P60" s="61"/>
      <c r="Q60" s="61" t="s">
        <v>86</v>
      </c>
      <c r="R60" s="61"/>
      <c r="S60" s="61">
        <v>3299052</v>
      </c>
      <c r="T60" s="61" t="s">
        <v>333</v>
      </c>
      <c r="U60" s="61" t="s">
        <v>334</v>
      </c>
      <c r="V60" s="64" t="s">
        <v>347</v>
      </c>
      <c r="W60" s="64" t="s">
        <v>348</v>
      </c>
      <c r="X60" s="64" t="s">
        <v>349</v>
      </c>
      <c r="Y60" s="64">
        <v>12</v>
      </c>
      <c r="Z60" s="66" t="s">
        <v>350</v>
      </c>
      <c r="AA60" s="64" t="s">
        <v>232</v>
      </c>
      <c r="AB60" s="117">
        <v>46037</v>
      </c>
      <c r="AC60" s="117">
        <v>46387</v>
      </c>
      <c r="AD60" s="55">
        <v>0</v>
      </c>
      <c r="AE60" s="55">
        <v>0</v>
      </c>
      <c r="AF60" s="55">
        <v>0</v>
      </c>
      <c r="AG60" s="55">
        <v>0</v>
      </c>
      <c r="AH60" s="55">
        <v>0</v>
      </c>
      <c r="AI60" s="54">
        <f t="shared" si="0"/>
        <v>0</v>
      </c>
    </row>
    <row r="61" spans="1:35" ht="18.75" customHeight="1" x14ac:dyDescent="0.25">
      <c r="A61" s="61" t="s">
        <v>52</v>
      </c>
      <c r="B61" s="61" t="s">
        <v>53</v>
      </c>
      <c r="C61" s="61" t="s">
        <v>54</v>
      </c>
      <c r="D61" s="61" t="s">
        <v>55</v>
      </c>
      <c r="E61" s="61" t="s">
        <v>56</v>
      </c>
      <c r="F61" s="61" t="s">
        <v>133</v>
      </c>
      <c r="G61" s="61" t="s">
        <v>134</v>
      </c>
      <c r="H61" s="61" t="s">
        <v>158</v>
      </c>
      <c r="I61" s="61" t="s">
        <v>330</v>
      </c>
      <c r="J61" s="61" t="s">
        <v>331</v>
      </c>
      <c r="K61" s="61" t="s">
        <v>332</v>
      </c>
      <c r="L61" s="50" t="s">
        <v>286</v>
      </c>
      <c r="M61" s="61" t="s">
        <v>287</v>
      </c>
      <c r="N61" s="61" t="s">
        <v>288</v>
      </c>
      <c r="O61" s="61" t="s">
        <v>64</v>
      </c>
      <c r="P61" s="61"/>
      <c r="Q61" s="61" t="s">
        <v>86</v>
      </c>
      <c r="R61" s="61"/>
      <c r="S61" s="61">
        <v>3299052</v>
      </c>
      <c r="T61" s="61" t="s">
        <v>333</v>
      </c>
      <c r="U61" s="61" t="s">
        <v>334</v>
      </c>
      <c r="V61" s="64" t="s">
        <v>351</v>
      </c>
      <c r="W61" s="64" t="s">
        <v>352</v>
      </c>
      <c r="X61" s="64" t="s">
        <v>353</v>
      </c>
      <c r="Y61" s="64">
        <v>8</v>
      </c>
      <c r="Z61" s="66" t="s">
        <v>354</v>
      </c>
      <c r="AA61" s="64" t="s">
        <v>232</v>
      </c>
      <c r="AB61" s="117">
        <v>46037</v>
      </c>
      <c r="AC61" s="117">
        <v>46295</v>
      </c>
      <c r="AD61" s="55">
        <v>0</v>
      </c>
      <c r="AE61" s="55">
        <v>0</v>
      </c>
      <c r="AF61" s="55">
        <v>0</v>
      </c>
      <c r="AG61" s="55">
        <v>0</v>
      </c>
      <c r="AH61" s="55">
        <v>0</v>
      </c>
      <c r="AI61" s="54">
        <f t="shared" si="0"/>
        <v>0</v>
      </c>
    </row>
    <row r="62" spans="1:35" ht="18.75" customHeight="1" x14ac:dyDescent="0.25">
      <c r="A62" s="61" t="s">
        <v>52</v>
      </c>
      <c r="B62" s="61" t="s">
        <v>53</v>
      </c>
      <c r="C62" s="61" t="s">
        <v>54</v>
      </c>
      <c r="D62" s="61" t="s">
        <v>55</v>
      </c>
      <c r="E62" s="61" t="s">
        <v>56</v>
      </c>
      <c r="F62" s="61" t="s">
        <v>133</v>
      </c>
      <c r="G62" s="61" t="s">
        <v>134</v>
      </c>
      <c r="H62" s="61" t="s">
        <v>158</v>
      </c>
      <c r="I62" s="61" t="s">
        <v>330</v>
      </c>
      <c r="J62" s="61" t="s">
        <v>331</v>
      </c>
      <c r="K62" s="61" t="s">
        <v>332</v>
      </c>
      <c r="L62" s="50" t="s">
        <v>286</v>
      </c>
      <c r="M62" s="61" t="s">
        <v>287</v>
      </c>
      <c r="N62" s="61" t="s">
        <v>288</v>
      </c>
      <c r="O62" s="61" t="s">
        <v>64</v>
      </c>
      <c r="P62" s="61"/>
      <c r="Q62" s="61" t="s">
        <v>127</v>
      </c>
      <c r="R62" s="61"/>
      <c r="S62" s="61">
        <v>3299053</v>
      </c>
      <c r="T62" s="61" t="s">
        <v>333</v>
      </c>
      <c r="U62" s="61" t="s">
        <v>334</v>
      </c>
      <c r="V62" s="61" t="s">
        <v>355</v>
      </c>
      <c r="W62" s="61" t="s">
        <v>356</v>
      </c>
      <c r="X62" s="61" t="s">
        <v>357</v>
      </c>
      <c r="Y62" s="61">
        <v>12</v>
      </c>
      <c r="Z62" s="65" t="s">
        <v>358</v>
      </c>
      <c r="AA62" s="61" t="s">
        <v>232</v>
      </c>
      <c r="AB62" s="117">
        <v>46037</v>
      </c>
      <c r="AC62" s="117">
        <v>46387</v>
      </c>
      <c r="AD62" s="55">
        <v>0</v>
      </c>
      <c r="AE62" s="55">
        <v>0</v>
      </c>
      <c r="AF62" s="55">
        <v>0</v>
      </c>
      <c r="AG62" s="55">
        <v>0</v>
      </c>
      <c r="AH62" s="55">
        <v>0</v>
      </c>
      <c r="AI62" s="54">
        <f t="shared" si="0"/>
        <v>0</v>
      </c>
    </row>
    <row r="63" spans="1:35" ht="18.75" customHeight="1" x14ac:dyDescent="0.25">
      <c r="A63" s="61" t="s">
        <v>52</v>
      </c>
      <c r="B63" s="61" t="s">
        <v>53</v>
      </c>
      <c r="C63" s="61" t="s">
        <v>54</v>
      </c>
      <c r="D63" s="61" t="s">
        <v>55</v>
      </c>
      <c r="E63" s="61" t="s">
        <v>56</v>
      </c>
      <c r="F63" s="61" t="s">
        <v>133</v>
      </c>
      <c r="G63" s="61" t="s">
        <v>134</v>
      </c>
      <c r="H63" s="61" t="s">
        <v>158</v>
      </c>
      <c r="I63" s="61" t="s">
        <v>330</v>
      </c>
      <c r="J63" s="61" t="s">
        <v>331</v>
      </c>
      <c r="K63" s="61" t="s">
        <v>332</v>
      </c>
      <c r="L63" s="50" t="s">
        <v>286</v>
      </c>
      <c r="M63" s="61" t="s">
        <v>287</v>
      </c>
      <c r="N63" s="61" t="s">
        <v>288</v>
      </c>
      <c r="O63" s="61" t="s">
        <v>64</v>
      </c>
      <c r="P63" s="61"/>
      <c r="Q63" s="61" t="s">
        <v>127</v>
      </c>
      <c r="R63" s="61"/>
      <c r="S63" s="61">
        <v>3299054</v>
      </c>
      <c r="T63" s="61" t="s">
        <v>333</v>
      </c>
      <c r="U63" s="61" t="s">
        <v>334</v>
      </c>
      <c r="V63" s="61" t="s">
        <v>359</v>
      </c>
      <c r="W63" s="61" t="s">
        <v>360</v>
      </c>
      <c r="X63" s="61" t="s">
        <v>361</v>
      </c>
      <c r="Y63" s="61">
        <v>12</v>
      </c>
      <c r="Z63" s="65" t="s">
        <v>362</v>
      </c>
      <c r="AA63" s="61" t="s">
        <v>232</v>
      </c>
      <c r="AB63" s="117">
        <v>46037</v>
      </c>
      <c r="AC63" s="117">
        <v>46387</v>
      </c>
      <c r="AD63" s="55">
        <v>0</v>
      </c>
      <c r="AE63" s="55">
        <v>0</v>
      </c>
      <c r="AF63" s="55">
        <v>0</v>
      </c>
      <c r="AG63" s="55">
        <v>0</v>
      </c>
      <c r="AH63" s="55">
        <v>0</v>
      </c>
      <c r="AI63" s="54">
        <f t="shared" si="0"/>
        <v>0</v>
      </c>
    </row>
    <row r="64" spans="1:35" ht="18.75" customHeight="1" x14ac:dyDescent="0.25">
      <c r="A64" s="61" t="s">
        <v>52</v>
      </c>
      <c r="B64" s="61" t="s">
        <v>53</v>
      </c>
      <c r="C64" s="61" t="s">
        <v>54</v>
      </c>
      <c r="D64" s="61" t="s">
        <v>55</v>
      </c>
      <c r="E64" s="61" t="s">
        <v>56</v>
      </c>
      <c r="F64" s="61" t="s">
        <v>133</v>
      </c>
      <c r="G64" s="61" t="s">
        <v>134</v>
      </c>
      <c r="H64" s="61" t="s">
        <v>158</v>
      </c>
      <c r="I64" s="61" t="s">
        <v>330</v>
      </c>
      <c r="J64" s="61" t="s">
        <v>331</v>
      </c>
      <c r="K64" s="61" t="s">
        <v>332</v>
      </c>
      <c r="L64" s="50" t="s">
        <v>286</v>
      </c>
      <c r="M64" s="61" t="s">
        <v>287</v>
      </c>
      <c r="N64" s="61" t="s">
        <v>288</v>
      </c>
      <c r="O64" s="61" t="s">
        <v>64</v>
      </c>
      <c r="P64" s="61"/>
      <c r="Q64" s="61" t="s">
        <v>127</v>
      </c>
      <c r="R64" s="61"/>
      <c r="S64" s="61">
        <v>3299055</v>
      </c>
      <c r="T64" s="61" t="s">
        <v>333</v>
      </c>
      <c r="U64" s="61" t="s">
        <v>334</v>
      </c>
      <c r="V64" s="61" t="s">
        <v>363</v>
      </c>
      <c r="W64" s="61" t="s">
        <v>364</v>
      </c>
      <c r="X64" s="61" t="s">
        <v>365</v>
      </c>
      <c r="Y64" s="61">
        <v>12</v>
      </c>
      <c r="Z64" s="65" t="s">
        <v>366</v>
      </c>
      <c r="AA64" s="61" t="s">
        <v>232</v>
      </c>
      <c r="AB64" s="117">
        <v>46037</v>
      </c>
      <c r="AC64" s="117">
        <v>46387</v>
      </c>
      <c r="AD64" s="55">
        <v>0</v>
      </c>
      <c r="AE64" s="55">
        <v>0</v>
      </c>
      <c r="AF64" s="55">
        <v>0</v>
      </c>
      <c r="AG64" s="55">
        <v>0</v>
      </c>
      <c r="AH64" s="55">
        <v>0</v>
      </c>
      <c r="AI64" s="54">
        <f t="shared" si="0"/>
        <v>0</v>
      </c>
    </row>
    <row r="65" spans="1:35" ht="18.75" customHeight="1" x14ac:dyDescent="0.25">
      <c r="A65" s="61" t="s">
        <v>52</v>
      </c>
      <c r="B65" s="61" t="s">
        <v>53</v>
      </c>
      <c r="C65" s="61" t="s">
        <v>54</v>
      </c>
      <c r="D65" s="61" t="s">
        <v>55</v>
      </c>
      <c r="E65" s="61" t="s">
        <v>56</v>
      </c>
      <c r="F65" s="61" t="s">
        <v>57</v>
      </c>
      <c r="G65" s="61" t="s">
        <v>58</v>
      </c>
      <c r="H65" s="61" t="s">
        <v>367</v>
      </c>
      <c r="I65" s="61" t="s">
        <v>368</v>
      </c>
      <c r="J65" s="61" t="s">
        <v>369</v>
      </c>
      <c r="K65" s="61" t="s">
        <v>370</v>
      </c>
      <c r="L65" s="50" t="s">
        <v>286</v>
      </c>
      <c r="M65" s="61" t="s">
        <v>287</v>
      </c>
      <c r="N65" s="61" t="s">
        <v>288</v>
      </c>
      <c r="O65" s="61"/>
      <c r="P65" s="61"/>
      <c r="Q65" s="61"/>
      <c r="R65" s="61"/>
      <c r="S65" s="61"/>
      <c r="T65" s="61"/>
      <c r="U65" s="61"/>
      <c r="V65" s="61" t="s">
        <v>371</v>
      </c>
      <c r="W65" s="61" t="s">
        <v>372</v>
      </c>
      <c r="X65" s="61" t="s">
        <v>373</v>
      </c>
      <c r="Y65" s="61">
        <v>1</v>
      </c>
      <c r="Z65" s="65" t="s">
        <v>374</v>
      </c>
      <c r="AA65" s="61" t="s">
        <v>73</v>
      </c>
      <c r="AB65" s="84">
        <v>46023</v>
      </c>
      <c r="AC65" s="84">
        <v>46387</v>
      </c>
      <c r="AD65" s="55">
        <v>0</v>
      </c>
      <c r="AE65" s="55">
        <v>0</v>
      </c>
      <c r="AF65" s="55">
        <v>0</v>
      </c>
      <c r="AG65" s="55">
        <v>0</v>
      </c>
      <c r="AH65" s="55">
        <v>0</v>
      </c>
      <c r="AI65" s="54">
        <f t="shared" si="0"/>
        <v>0</v>
      </c>
    </row>
    <row r="66" spans="1:35" ht="18.75" customHeight="1" x14ac:dyDescent="0.25">
      <c r="A66" s="61" t="s">
        <v>52</v>
      </c>
      <c r="B66" s="61" t="s">
        <v>53</v>
      </c>
      <c r="C66" s="61" t="s">
        <v>54</v>
      </c>
      <c r="D66" s="61" t="s">
        <v>55</v>
      </c>
      <c r="E66" s="61" t="s">
        <v>56</v>
      </c>
      <c r="F66" s="61" t="s">
        <v>57</v>
      </c>
      <c r="G66" s="61" t="s">
        <v>58</v>
      </c>
      <c r="H66" s="61" t="s">
        <v>367</v>
      </c>
      <c r="I66" s="61" t="s">
        <v>368</v>
      </c>
      <c r="J66" s="61" t="s">
        <v>369</v>
      </c>
      <c r="K66" s="61" t="s">
        <v>370</v>
      </c>
      <c r="L66" s="50" t="s">
        <v>286</v>
      </c>
      <c r="M66" s="61" t="s">
        <v>287</v>
      </c>
      <c r="N66" s="61" t="s">
        <v>288</v>
      </c>
      <c r="O66" s="61"/>
      <c r="P66" s="61"/>
      <c r="Q66" s="61"/>
      <c r="R66" s="61"/>
      <c r="S66" s="61"/>
      <c r="T66" s="61"/>
      <c r="U66" s="61"/>
      <c r="V66" s="61" t="s">
        <v>375</v>
      </c>
      <c r="W66" s="61" t="s">
        <v>376</v>
      </c>
      <c r="X66" s="61" t="s">
        <v>373</v>
      </c>
      <c r="Y66" s="61">
        <v>1</v>
      </c>
      <c r="Z66" s="65" t="s">
        <v>377</v>
      </c>
      <c r="AA66" s="61" t="s">
        <v>73</v>
      </c>
      <c r="AB66" s="84">
        <v>46023</v>
      </c>
      <c r="AC66" s="84">
        <v>46387</v>
      </c>
      <c r="AD66" s="55">
        <v>0</v>
      </c>
      <c r="AE66" s="55">
        <v>0</v>
      </c>
      <c r="AF66" s="55">
        <v>0</v>
      </c>
      <c r="AG66" s="55">
        <v>0</v>
      </c>
      <c r="AH66" s="55">
        <v>0</v>
      </c>
      <c r="AI66" s="54">
        <f t="shared" si="0"/>
        <v>0</v>
      </c>
    </row>
    <row r="67" spans="1:35" ht="18.75" customHeight="1" x14ac:dyDescent="0.25">
      <c r="A67" s="61" t="s">
        <v>52</v>
      </c>
      <c r="B67" s="61" t="s">
        <v>53</v>
      </c>
      <c r="C67" s="61" t="s">
        <v>54</v>
      </c>
      <c r="D67" s="61" t="s">
        <v>55</v>
      </c>
      <c r="E67" s="61" t="s">
        <v>56</v>
      </c>
      <c r="F67" s="61" t="s">
        <v>57</v>
      </c>
      <c r="G67" s="61" t="s">
        <v>58</v>
      </c>
      <c r="H67" s="61" t="s">
        <v>367</v>
      </c>
      <c r="I67" s="61" t="s">
        <v>368</v>
      </c>
      <c r="J67" s="61" t="s">
        <v>378</v>
      </c>
      <c r="K67" s="61" t="s">
        <v>370</v>
      </c>
      <c r="L67" s="50" t="s">
        <v>286</v>
      </c>
      <c r="M67" s="61" t="s">
        <v>287</v>
      </c>
      <c r="N67" s="61" t="s">
        <v>288</v>
      </c>
      <c r="O67" s="61"/>
      <c r="P67" s="61"/>
      <c r="Q67" s="61"/>
      <c r="R67" s="61"/>
      <c r="S67" s="61"/>
      <c r="T67" s="61"/>
      <c r="U67" s="61"/>
      <c r="V67" s="61" t="s">
        <v>379</v>
      </c>
      <c r="W67" s="61" t="s">
        <v>380</v>
      </c>
      <c r="X67" s="61" t="s">
        <v>373</v>
      </c>
      <c r="Y67" s="61">
        <v>1</v>
      </c>
      <c r="Z67" s="65" t="s">
        <v>381</v>
      </c>
      <c r="AA67" s="61" t="s">
        <v>73</v>
      </c>
      <c r="AB67" s="84">
        <v>46023</v>
      </c>
      <c r="AC67" s="84">
        <v>46387</v>
      </c>
      <c r="AD67" s="55">
        <v>0</v>
      </c>
      <c r="AE67" s="55">
        <v>0</v>
      </c>
      <c r="AF67" s="55">
        <v>0</v>
      </c>
      <c r="AG67" s="55">
        <v>0</v>
      </c>
      <c r="AH67" s="55">
        <v>0</v>
      </c>
      <c r="AI67" s="54">
        <f t="shared" si="0"/>
        <v>0</v>
      </c>
    </row>
    <row r="68" spans="1:35" ht="18.75" customHeight="1" x14ac:dyDescent="0.25">
      <c r="A68" s="61" t="s">
        <v>52</v>
      </c>
      <c r="B68" s="61" t="s">
        <v>53</v>
      </c>
      <c r="C68" s="61" t="s">
        <v>54</v>
      </c>
      <c r="D68" s="61" t="s">
        <v>55</v>
      </c>
      <c r="E68" s="61" t="s">
        <v>56</v>
      </c>
      <c r="F68" s="61" t="s">
        <v>57</v>
      </c>
      <c r="G68" s="61" t="s">
        <v>58</v>
      </c>
      <c r="H68" s="61" t="s">
        <v>367</v>
      </c>
      <c r="I68" s="61" t="s">
        <v>368</v>
      </c>
      <c r="J68" s="61" t="s">
        <v>382</v>
      </c>
      <c r="K68" s="61" t="s">
        <v>370</v>
      </c>
      <c r="L68" s="50" t="s">
        <v>286</v>
      </c>
      <c r="M68" s="61" t="s">
        <v>287</v>
      </c>
      <c r="N68" s="61" t="s">
        <v>288</v>
      </c>
      <c r="O68" s="61"/>
      <c r="P68" s="61"/>
      <c r="Q68" s="61"/>
      <c r="R68" s="61"/>
      <c r="S68" s="61"/>
      <c r="T68" s="61"/>
      <c r="U68" s="61"/>
      <c r="V68" s="61" t="s">
        <v>383</v>
      </c>
      <c r="W68" s="61" t="s">
        <v>384</v>
      </c>
      <c r="X68" s="61" t="s">
        <v>373</v>
      </c>
      <c r="Y68" s="61">
        <v>1</v>
      </c>
      <c r="Z68" s="65" t="s">
        <v>385</v>
      </c>
      <c r="AA68" s="61" t="s">
        <v>73</v>
      </c>
      <c r="AB68" s="84">
        <v>46023</v>
      </c>
      <c r="AC68" s="84">
        <v>46387</v>
      </c>
      <c r="AD68" s="55">
        <v>0</v>
      </c>
      <c r="AE68" s="55">
        <v>0</v>
      </c>
      <c r="AF68" s="55">
        <v>0</v>
      </c>
      <c r="AG68" s="55">
        <v>0</v>
      </c>
      <c r="AH68" s="55">
        <v>0</v>
      </c>
      <c r="AI68" s="54">
        <f t="shared" si="0"/>
        <v>0</v>
      </c>
    </row>
    <row r="69" spans="1:35" ht="18.75" customHeight="1" x14ac:dyDescent="0.25">
      <c r="A69" s="61" t="s">
        <v>52</v>
      </c>
      <c r="B69" s="61" t="s">
        <v>53</v>
      </c>
      <c r="C69" s="61" t="s">
        <v>54</v>
      </c>
      <c r="D69" s="61" t="s">
        <v>55</v>
      </c>
      <c r="E69" s="61" t="s">
        <v>56</v>
      </c>
      <c r="F69" s="61" t="s">
        <v>57</v>
      </c>
      <c r="G69" s="61" t="s">
        <v>58</v>
      </c>
      <c r="H69" s="61" t="s">
        <v>367</v>
      </c>
      <c r="I69" s="61" t="s">
        <v>368</v>
      </c>
      <c r="J69" s="61" t="s">
        <v>382</v>
      </c>
      <c r="K69" s="61" t="s">
        <v>370</v>
      </c>
      <c r="L69" s="50" t="s">
        <v>286</v>
      </c>
      <c r="M69" s="61" t="s">
        <v>287</v>
      </c>
      <c r="N69" s="61" t="s">
        <v>288</v>
      </c>
      <c r="O69" s="61"/>
      <c r="P69" s="61"/>
      <c r="Q69" s="61"/>
      <c r="R69" s="61"/>
      <c r="S69" s="61"/>
      <c r="T69" s="61"/>
      <c r="U69" s="61"/>
      <c r="V69" s="61" t="s">
        <v>386</v>
      </c>
      <c r="W69" s="61" t="s">
        <v>387</v>
      </c>
      <c r="X69" s="61" t="s">
        <v>373</v>
      </c>
      <c r="Y69" s="61">
        <v>1</v>
      </c>
      <c r="Z69" s="65" t="s">
        <v>388</v>
      </c>
      <c r="AA69" s="61" t="s">
        <v>73</v>
      </c>
      <c r="AB69" s="84">
        <v>46023</v>
      </c>
      <c r="AC69" s="84">
        <v>46387</v>
      </c>
      <c r="AD69" s="55">
        <v>0</v>
      </c>
      <c r="AE69" s="55">
        <v>0</v>
      </c>
      <c r="AF69" s="55">
        <v>0</v>
      </c>
      <c r="AG69" s="55">
        <v>0</v>
      </c>
      <c r="AH69" s="55">
        <v>0</v>
      </c>
      <c r="AI69" s="54">
        <f t="shared" si="0"/>
        <v>0</v>
      </c>
    </row>
    <row r="70" spans="1:35" ht="18.75" customHeight="1" x14ac:dyDescent="0.25">
      <c r="A70" s="61" t="s">
        <v>52</v>
      </c>
      <c r="B70" s="61" t="s">
        <v>53</v>
      </c>
      <c r="C70" s="61" t="s">
        <v>54</v>
      </c>
      <c r="D70" s="61" t="s">
        <v>55</v>
      </c>
      <c r="E70" s="61" t="s">
        <v>56</v>
      </c>
      <c r="F70" s="61" t="s">
        <v>57</v>
      </c>
      <c r="G70" s="61" t="s">
        <v>58</v>
      </c>
      <c r="H70" s="61" t="s">
        <v>367</v>
      </c>
      <c r="I70" s="61" t="s">
        <v>368</v>
      </c>
      <c r="J70" s="61" t="s">
        <v>382</v>
      </c>
      <c r="K70" s="61" t="s">
        <v>370</v>
      </c>
      <c r="L70" s="50" t="s">
        <v>286</v>
      </c>
      <c r="M70" s="61" t="s">
        <v>287</v>
      </c>
      <c r="N70" s="61" t="s">
        <v>288</v>
      </c>
      <c r="O70" s="61"/>
      <c r="P70" s="61"/>
      <c r="Q70" s="61"/>
      <c r="R70" s="61"/>
      <c r="S70" s="61"/>
      <c r="T70" s="61"/>
      <c r="U70" s="61"/>
      <c r="V70" s="61" t="s">
        <v>389</v>
      </c>
      <c r="W70" s="61" t="s">
        <v>390</v>
      </c>
      <c r="X70" s="61" t="s">
        <v>373</v>
      </c>
      <c r="Y70" s="61">
        <v>1</v>
      </c>
      <c r="Z70" s="65" t="s">
        <v>391</v>
      </c>
      <c r="AA70" s="61" t="s">
        <v>73</v>
      </c>
      <c r="AB70" s="84">
        <v>46023</v>
      </c>
      <c r="AC70" s="84">
        <v>46387</v>
      </c>
      <c r="AD70" s="55">
        <v>0</v>
      </c>
      <c r="AE70" s="55">
        <v>0</v>
      </c>
      <c r="AF70" s="55">
        <v>0</v>
      </c>
      <c r="AG70" s="55">
        <v>0</v>
      </c>
      <c r="AH70" s="55">
        <v>0</v>
      </c>
      <c r="AI70" s="54">
        <f t="shared" si="0"/>
        <v>0</v>
      </c>
    </row>
    <row r="71" spans="1:35" s="45" customFormat="1" ht="18.75" customHeight="1" x14ac:dyDescent="0.2">
      <c r="A71" s="50" t="s">
        <v>52</v>
      </c>
      <c r="B71" s="50" t="s">
        <v>53</v>
      </c>
      <c r="C71" s="50" t="s">
        <v>54</v>
      </c>
      <c r="D71" s="50"/>
      <c r="E71" s="50"/>
      <c r="F71" s="50"/>
      <c r="G71" s="50"/>
      <c r="H71" s="50" t="s">
        <v>59</v>
      </c>
      <c r="I71" s="50" t="s">
        <v>392</v>
      </c>
      <c r="J71" s="50" t="s">
        <v>61</v>
      </c>
      <c r="K71" s="50" t="s">
        <v>393</v>
      </c>
      <c r="L71" s="50" t="s">
        <v>394</v>
      </c>
      <c r="M71" s="50"/>
      <c r="N71" s="50" t="s">
        <v>395</v>
      </c>
      <c r="O71" s="50"/>
      <c r="P71" s="50"/>
      <c r="Q71" s="50"/>
      <c r="R71" s="50"/>
      <c r="S71" s="50"/>
      <c r="T71" s="50"/>
      <c r="U71" s="50"/>
      <c r="V71" s="50" t="s">
        <v>396</v>
      </c>
      <c r="W71" s="50" t="s">
        <v>397</v>
      </c>
      <c r="X71" s="50" t="s">
        <v>398</v>
      </c>
      <c r="Y71" s="50"/>
      <c r="Z71" s="50" t="s">
        <v>399</v>
      </c>
      <c r="AA71" s="93" t="s">
        <v>93</v>
      </c>
      <c r="AB71" s="84"/>
      <c r="AC71" s="84"/>
      <c r="AD71" s="55">
        <v>0</v>
      </c>
      <c r="AE71" s="55">
        <v>0</v>
      </c>
      <c r="AF71" s="55">
        <v>0</v>
      </c>
      <c r="AG71" s="55">
        <v>0</v>
      </c>
      <c r="AH71" s="55">
        <v>0</v>
      </c>
      <c r="AI71" s="54">
        <f t="shared" si="0"/>
        <v>0</v>
      </c>
    </row>
    <row r="72" spans="1:35" ht="15" x14ac:dyDescent="0.25">
      <c r="A72" s="50" t="s">
        <v>52</v>
      </c>
      <c r="B72" s="50" t="s">
        <v>53</v>
      </c>
      <c r="C72" s="50" t="s">
        <v>54</v>
      </c>
      <c r="D72" s="50" t="s">
        <v>55</v>
      </c>
      <c r="E72" s="50" t="s">
        <v>56</v>
      </c>
      <c r="F72" s="50" t="s">
        <v>57</v>
      </c>
      <c r="G72" s="50" t="s">
        <v>58</v>
      </c>
      <c r="H72" s="50" t="s">
        <v>59</v>
      </c>
      <c r="I72" s="50" t="s">
        <v>60</v>
      </c>
      <c r="J72" s="50" t="s">
        <v>308</v>
      </c>
      <c r="K72" s="50" t="s">
        <v>400</v>
      </c>
      <c r="L72" s="51" t="s">
        <v>401</v>
      </c>
      <c r="M72" s="50" t="s">
        <v>402</v>
      </c>
      <c r="N72" s="50" t="s">
        <v>403</v>
      </c>
      <c r="O72" s="50" t="s">
        <v>64</v>
      </c>
      <c r="P72" s="50"/>
      <c r="Q72" s="50" t="s">
        <v>66</v>
      </c>
      <c r="R72" s="112"/>
      <c r="S72" s="50">
        <v>3299060</v>
      </c>
      <c r="T72" s="50" t="s">
        <v>67</v>
      </c>
      <c r="U72" s="50" t="s">
        <v>68</v>
      </c>
      <c r="V72" s="50" t="s">
        <v>404</v>
      </c>
      <c r="W72" s="50" t="s">
        <v>405</v>
      </c>
      <c r="X72" s="50" t="s">
        <v>406</v>
      </c>
      <c r="Y72" s="50" t="s">
        <v>407</v>
      </c>
      <c r="Z72" s="50" t="s">
        <v>408</v>
      </c>
      <c r="AA72" s="93" t="s">
        <v>93</v>
      </c>
      <c r="AB72" s="84">
        <v>46023</v>
      </c>
      <c r="AC72" s="84">
        <v>46387</v>
      </c>
      <c r="AD72" s="55">
        <v>0</v>
      </c>
      <c r="AE72" s="55">
        <v>0</v>
      </c>
      <c r="AF72" s="58">
        <v>35000000</v>
      </c>
      <c r="AG72" s="55">
        <v>0</v>
      </c>
      <c r="AH72" s="55">
        <v>0</v>
      </c>
      <c r="AI72" s="54">
        <f t="shared" si="0"/>
        <v>35000000</v>
      </c>
    </row>
    <row r="73" spans="1:35" ht="15" x14ac:dyDescent="0.25">
      <c r="A73" s="50" t="s">
        <v>52</v>
      </c>
      <c r="B73" s="50" t="s">
        <v>53</v>
      </c>
      <c r="C73" s="50" t="s">
        <v>54</v>
      </c>
      <c r="D73" s="50" t="s">
        <v>55</v>
      </c>
      <c r="E73" s="50"/>
      <c r="F73" s="50" t="s">
        <v>57</v>
      </c>
      <c r="G73" s="50" t="s">
        <v>58</v>
      </c>
      <c r="H73" s="50"/>
      <c r="I73" s="50"/>
      <c r="J73" s="50" t="s">
        <v>308</v>
      </c>
      <c r="K73" s="50"/>
      <c r="L73" s="51" t="s">
        <v>401</v>
      </c>
      <c r="M73" s="50" t="s">
        <v>402</v>
      </c>
      <c r="N73" s="50" t="s">
        <v>403</v>
      </c>
      <c r="O73" s="50" t="s">
        <v>64</v>
      </c>
      <c r="P73" s="50"/>
      <c r="Q73" s="50" t="s">
        <v>66</v>
      </c>
      <c r="R73" s="50"/>
      <c r="S73" s="50">
        <v>3299060</v>
      </c>
      <c r="T73" s="50" t="s">
        <v>67</v>
      </c>
      <c r="U73" s="50" t="s">
        <v>68</v>
      </c>
      <c r="V73" s="50" t="s">
        <v>409</v>
      </c>
      <c r="W73" s="50" t="s">
        <v>410</v>
      </c>
      <c r="X73" s="50" t="s">
        <v>411</v>
      </c>
      <c r="Y73" s="50" t="s">
        <v>412</v>
      </c>
      <c r="Z73" s="50" t="s">
        <v>413</v>
      </c>
      <c r="AA73" s="93" t="s">
        <v>93</v>
      </c>
      <c r="AB73" s="84">
        <v>46023</v>
      </c>
      <c r="AC73" s="84">
        <v>46387</v>
      </c>
      <c r="AD73" s="55">
        <v>0</v>
      </c>
      <c r="AE73" s="55">
        <v>0</v>
      </c>
      <c r="AF73" s="55">
        <v>0</v>
      </c>
      <c r="AG73" s="55">
        <v>0</v>
      </c>
      <c r="AH73" s="55">
        <v>0</v>
      </c>
      <c r="AI73" s="54">
        <f t="shared" si="0"/>
        <v>0</v>
      </c>
    </row>
    <row r="74" spans="1:35" ht="15" x14ac:dyDescent="0.25">
      <c r="A74" s="50" t="s">
        <v>52</v>
      </c>
      <c r="B74" s="50" t="s">
        <v>53</v>
      </c>
      <c r="C74" s="50" t="s">
        <v>54</v>
      </c>
      <c r="D74" s="50" t="s">
        <v>55</v>
      </c>
      <c r="E74" s="50"/>
      <c r="F74" s="50" t="s">
        <v>57</v>
      </c>
      <c r="G74" s="50" t="s">
        <v>58</v>
      </c>
      <c r="H74" s="50"/>
      <c r="I74" s="50"/>
      <c r="J74" s="50" t="s">
        <v>308</v>
      </c>
      <c r="K74" s="50"/>
      <c r="L74" s="51" t="s">
        <v>401</v>
      </c>
      <c r="M74" s="50" t="s">
        <v>402</v>
      </c>
      <c r="N74" s="50" t="s">
        <v>403</v>
      </c>
      <c r="O74" s="50" t="s">
        <v>64</v>
      </c>
      <c r="P74" s="50"/>
      <c r="Q74" s="50" t="s">
        <v>66</v>
      </c>
      <c r="R74" s="50"/>
      <c r="S74" s="50">
        <v>3299060</v>
      </c>
      <c r="T74" s="50" t="s">
        <v>67</v>
      </c>
      <c r="U74" s="50" t="s">
        <v>68</v>
      </c>
      <c r="V74" s="50" t="s">
        <v>414</v>
      </c>
      <c r="W74" s="50" t="s">
        <v>415</v>
      </c>
      <c r="X74" s="50" t="s">
        <v>416</v>
      </c>
      <c r="Y74" s="50" t="s">
        <v>417</v>
      </c>
      <c r="Z74" s="50" t="s">
        <v>408</v>
      </c>
      <c r="AA74" s="93" t="s">
        <v>93</v>
      </c>
      <c r="AB74" s="84">
        <v>46023</v>
      </c>
      <c r="AC74" s="84">
        <v>46387</v>
      </c>
      <c r="AD74" s="55">
        <v>0</v>
      </c>
      <c r="AE74" s="55">
        <v>0</v>
      </c>
      <c r="AF74" s="55">
        <v>0</v>
      </c>
      <c r="AG74" s="55">
        <v>0</v>
      </c>
      <c r="AH74" s="55">
        <v>0</v>
      </c>
      <c r="AI74" s="54">
        <f t="shared" si="0"/>
        <v>0</v>
      </c>
    </row>
    <row r="75" spans="1:35" ht="15" x14ac:dyDescent="0.25">
      <c r="A75" s="50" t="s">
        <v>52</v>
      </c>
      <c r="B75" s="50" t="s">
        <v>53</v>
      </c>
      <c r="C75" s="50" t="s">
        <v>54</v>
      </c>
      <c r="D75" s="50" t="s">
        <v>74</v>
      </c>
      <c r="E75" s="50"/>
      <c r="F75" s="50" t="s">
        <v>170</v>
      </c>
      <c r="G75" s="50" t="s">
        <v>171</v>
      </c>
      <c r="H75" s="50"/>
      <c r="I75" s="50"/>
      <c r="J75" s="50" t="s">
        <v>418</v>
      </c>
      <c r="K75" s="50"/>
      <c r="L75" s="51" t="s">
        <v>401</v>
      </c>
      <c r="M75" s="50" t="s">
        <v>402</v>
      </c>
      <c r="N75" s="50" t="s">
        <v>403</v>
      </c>
      <c r="O75" s="50" t="s">
        <v>64</v>
      </c>
      <c r="P75" s="50"/>
      <c r="Q75" s="50" t="s">
        <v>66</v>
      </c>
      <c r="R75" s="50"/>
      <c r="S75" s="50">
        <v>3299060</v>
      </c>
      <c r="T75" s="50" t="s">
        <v>67</v>
      </c>
      <c r="U75" s="50" t="s">
        <v>68</v>
      </c>
      <c r="V75" s="50" t="s">
        <v>419</v>
      </c>
      <c r="W75" s="50" t="s">
        <v>420</v>
      </c>
      <c r="X75" s="50" t="s">
        <v>421</v>
      </c>
      <c r="Y75" s="67">
        <v>1</v>
      </c>
      <c r="Z75" s="50" t="s">
        <v>422</v>
      </c>
      <c r="AA75" s="93" t="s">
        <v>93</v>
      </c>
      <c r="AB75" s="84">
        <v>46023</v>
      </c>
      <c r="AC75" s="84">
        <v>46387</v>
      </c>
      <c r="AD75" s="55">
        <v>0</v>
      </c>
      <c r="AE75" s="55">
        <v>0</v>
      </c>
      <c r="AF75" s="55">
        <v>0</v>
      </c>
      <c r="AG75" s="55">
        <v>0</v>
      </c>
      <c r="AH75" s="55">
        <v>0</v>
      </c>
      <c r="AI75" s="54">
        <f t="shared" si="0"/>
        <v>0</v>
      </c>
    </row>
    <row r="76" spans="1:35" ht="15" x14ac:dyDescent="0.25">
      <c r="A76" s="50" t="s">
        <v>52</v>
      </c>
      <c r="B76" s="50" t="s">
        <v>53</v>
      </c>
      <c r="C76" s="50" t="s">
        <v>54</v>
      </c>
      <c r="D76" s="50" t="s">
        <v>74</v>
      </c>
      <c r="E76" s="50"/>
      <c r="F76" s="50" t="s">
        <v>170</v>
      </c>
      <c r="G76" s="50" t="s">
        <v>171</v>
      </c>
      <c r="H76" s="50"/>
      <c r="I76" s="50"/>
      <c r="J76" s="50" t="s">
        <v>418</v>
      </c>
      <c r="K76" s="50"/>
      <c r="L76" s="51" t="s">
        <v>401</v>
      </c>
      <c r="M76" s="50" t="s">
        <v>402</v>
      </c>
      <c r="N76" s="50" t="s">
        <v>403</v>
      </c>
      <c r="O76" s="50" t="s">
        <v>64</v>
      </c>
      <c r="P76" s="50"/>
      <c r="Q76" s="50" t="s">
        <v>66</v>
      </c>
      <c r="R76" s="50"/>
      <c r="S76" s="50">
        <v>3299060</v>
      </c>
      <c r="T76" s="50" t="s">
        <v>67</v>
      </c>
      <c r="U76" s="50" t="s">
        <v>68</v>
      </c>
      <c r="V76" s="50" t="s">
        <v>419</v>
      </c>
      <c r="W76" s="50" t="s">
        <v>423</v>
      </c>
      <c r="X76" s="50" t="s">
        <v>424</v>
      </c>
      <c r="Y76" s="67">
        <v>1</v>
      </c>
      <c r="Z76" s="50" t="s">
        <v>425</v>
      </c>
      <c r="AA76" s="93" t="s">
        <v>93</v>
      </c>
      <c r="AB76" s="84">
        <v>46023</v>
      </c>
      <c r="AC76" s="84">
        <v>46387</v>
      </c>
      <c r="AD76" s="55">
        <v>0</v>
      </c>
      <c r="AE76" s="55">
        <v>0</v>
      </c>
      <c r="AF76" s="55">
        <v>0</v>
      </c>
      <c r="AG76" s="55">
        <v>0</v>
      </c>
      <c r="AH76" s="55">
        <v>0</v>
      </c>
      <c r="AI76" s="54">
        <f t="shared" si="0"/>
        <v>0</v>
      </c>
    </row>
    <row r="77" spans="1:35" ht="15" x14ac:dyDescent="0.25">
      <c r="A77" s="50" t="s">
        <v>52</v>
      </c>
      <c r="B77" s="50" t="s">
        <v>53</v>
      </c>
      <c r="C77" s="50" t="s">
        <v>54</v>
      </c>
      <c r="D77" s="50" t="s">
        <v>55</v>
      </c>
      <c r="E77" s="50"/>
      <c r="F77" s="50" t="s">
        <v>57</v>
      </c>
      <c r="G77" s="50" t="s">
        <v>58</v>
      </c>
      <c r="H77" s="50"/>
      <c r="I77" s="50"/>
      <c r="J77" s="50" t="s">
        <v>418</v>
      </c>
      <c r="K77" s="50"/>
      <c r="L77" s="51" t="s">
        <v>401</v>
      </c>
      <c r="M77" s="50" t="s">
        <v>402</v>
      </c>
      <c r="N77" s="50" t="s">
        <v>403</v>
      </c>
      <c r="O77" s="50" t="s">
        <v>64</v>
      </c>
      <c r="P77" s="50"/>
      <c r="Q77" s="50" t="s">
        <v>66</v>
      </c>
      <c r="R77" s="50"/>
      <c r="S77" s="50">
        <v>3299060</v>
      </c>
      <c r="T77" s="50" t="s">
        <v>67</v>
      </c>
      <c r="U77" s="50" t="s">
        <v>426</v>
      </c>
      <c r="V77" s="50" t="s">
        <v>419</v>
      </c>
      <c r="W77" s="50" t="s">
        <v>427</v>
      </c>
      <c r="X77" s="50" t="s">
        <v>428</v>
      </c>
      <c r="Y77" s="67">
        <v>1</v>
      </c>
      <c r="Z77" s="50" t="s">
        <v>429</v>
      </c>
      <c r="AA77" s="93" t="s">
        <v>93</v>
      </c>
      <c r="AB77" s="84">
        <v>46023</v>
      </c>
      <c r="AC77" s="84">
        <v>46387</v>
      </c>
      <c r="AD77" s="55">
        <v>0</v>
      </c>
      <c r="AE77" s="55">
        <v>0</v>
      </c>
      <c r="AF77" s="55">
        <v>0</v>
      </c>
      <c r="AG77" s="55">
        <v>0</v>
      </c>
      <c r="AH77" s="55">
        <v>0</v>
      </c>
      <c r="AI77" s="54">
        <f t="shared" ref="AI77:AI87" si="1">SUM(AD77:AH77)</f>
        <v>0</v>
      </c>
    </row>
    <row r="78" spans="1:35" ht="15" x14ac:dyDescent="0.25">
      <c r="A78" s="50" t="s">
        <v>52</v>
      </c>
      <c r="B78" s="50" t="s">
        <v>53</v>
      </c>
      <c r="C78" s="50" t="s">
        <v>54</v>
      </c>
      <c r="D78" s="50" t="s">
        <v>55</v>
      </c>
      <c r="E78" s="50"/>
      <c r="F78" s="50" t="s">
        <v>57</v>
      </c>
      <c r="G78" s="50" t="s">
        <v>58</v>
      </c>
      <c r="H78" s="50"/>
      <c r="I78" s="50"/>
      <c r="J78" s="50"/>
      <c r="K78" s="50"/>
      <c r="L78" s="51" t="s">
        <v>401</v>
      </c>
      <c r="M78" s="50" t="s">
        <v>402</v>
      </c>
      <c r="N78" s="50" t="s">
        <v>403</v>
      </c>
      <c r="O78" s="50" t="s">
        <v>64</v>
      </c>
      <c r="P78" s="50"/>
      <c r="Q78" s="50" t="s">
        <v>66</v>
      </c>
      <c r="R78" s="50"/>
      <c r="S78" s="50">
        <v>3299060</v>
      </c>
      <c r="T78" s="50" t="s">
        <v>67</v>
      </c>
      <c r="U78" s="50" t="s">
        <v>426</v>
      </c>
      <c r="V78" s="50" t="s">
        <v>414</v>
      </c>
      <c r="W78" s="50" t="s">
        <v>430</v>
      </c>
      <c r="X78" s="50" t="s">
        <v>431</v>
      </c>
      <c r="Y78" s="50" t="s">
        <v>432</v>
      </c>
      <c r="Z78" s="50" t="s">
        <v>433</v>
      </c>
      <c r="AA78" s="93" t="s">
        <v>93</v>
      </c>
      <c r="AB78" s="84">
        <v>46023</v>
      </c>
      <c r="AC78" s="84">
        <v>46387</v>
      </c>
      <c r="AD78" s="55">
        <v>0</v>
      </c>
      <c r="AE78" s="55">
        <v>0</v>
      </c>
      <c r="AF78" s="55">
        <v>0</v>
      </c>
      <c r="AG78" s="55">
        <v>0</v>
      </c>
      <c r="AH78" s="55">
        <v>0</v>
      </c>
      <c r="AI78" s="54">
        <f t="shared" si="1"/>
        <v>0</v>
      </c>
    </row>
    <row r="79" spans="1:35" ht="15" x14ac:dyDescent="0.25">
      <c r="A79" s="50" t="s">
        <v>52</v>
      </c>
      <c r="B79" s="50" t="s">
        <v>53</v>
      </c>
      <c r="C79" s="50" t="s">
        <v>54</v>
      </c>
      <c r="D79" s="50" t="s">
        <v>55</v>
      </c>
      <c r="E79" s="50"/>
      <c r="F79" s="50" t="s">
        <v>57</v>
      </c>
      <c r="G79" s="50" t="s">
        <v>58</v>
      </c>
      <c r="H79" s="50"/>
      <c r="I79" s="50"/>
      <c r="J79" s="50"/>
      <c r="K79" s="50"/>
      <c r="L79" s="51" t="s">
        <v>401</v>
      </c>
      <c r="M79" s="50" t="s">
        <v>402</v>
      </c>
      <c r="N79" s="50" t="s">
        <v>403</v>
      </c>
      <c r="O79" s="50" t="s">
        <v>64</v>
      </c>
      <c r="P79" s="50"/>
      <c r="Q79" s="50" t="s">
        <v>66</v>
      </c>
      <c r="R79" s="50"/>
      <c r="S79" s="50">
        <v>3299060</v>
      </c>
      <c r="T79" s="50" t="s">
        <v>67</v>
      </c>
      <c r="U79" s="50" t="s">
        <v>426</v>
      </c>
      <c r="V79" s="50" t="s">
        <v>434</v>
      </c>
      <c r="W79" s="68" t="s">
        <v>435</v>
      </c>
      <c r="X79" s="50" t="s">
        <v>436</v>
      </c>
      <c r="Y79" s="50" t="s">
        <v>437</v>
      </c>
      <c r="Z79" s="50" t="s">
        <v>438</v>
      </c>
      <c r="AA79" s="93" t="s">
        <v>93</v>
      </c>
      <c r="AB79" s="84">
        <v>46023</v>
      </c>
      <c r="AC79" s="84" t="s">
        <v>439</v>
      </c>
      <c r="AD79" s="55">
        <v>0</v>
      </c>
      <c r="AE79" s="55">
        <v>0</v>
      </c>
      <c r="AF79" s="55">
        <v>0</v>
      </c>
      <c r="AG79" s="55">
        <v>0</v>
      </c>
      <c r="AH79" s="55">
        <v>0</v>
      </c>
      <c r="AI79" s="54">
        <f t="shared" si="1"/>
        <v>0</v>
      </c>
    </row>
    <row r="80" spans="1:35" ht="15" x14ac:dyDescent="0.25">
      <c r="A80" s="50" t="s">
        <v>52</v>
      </c>
      <c r="B80" s="50" t="s">
        <v>53</v>
      </c>
      <c r="C80" s="50" t="s">
        <v>54</v>
      </c>
      <c r="D80" s="50" t="s">
        <v>55</v>
      </c>
      <c r="E80" s="50" t="s">
        <v>56</v>
      </c>
      <c r="F80" s="50" t="s">
        <v>57</v>
      </c>
      <c r="G80" s="50" t="s">
        <v>58</v>
      </c>
      <c r="H80" s="50" t="s">
        <v>440</v>
      </c>
      <c r="I80" s="50" t="s">
        <v>441</v>
      </c>
      <c r="J80" s="50" t="s">
        <v>308</v>
      </c>
      <c r="K80" s="50" t="s">
        <v>400</v>
      </c>
      <c r="L80" s="51" t="s">
        <v>401</v>
      </c>
      <c r="M80" s="50" t="s">
        <v>402</v>
      </c>
      <c r="N80" s="50" t="s">
        <v>403</v>
      </c>
      <c r="O80" s="50" t="s">
        <v>64</v>
      </c>
      <c r="P80" s="50"/>
      <c r="Q80" s="50" t="s">
        <v>66</v>
      </c>
      <c r="R80" s="50"/>
      <c r="S80" s="50">
        <v>3299060</v>
      </c>
      <c r="T80" s="50" t="s">
        <v>67</v>
      </c>
      <c r="U80" s="50" t="s">
        <v>426</v>
      </c>
      <c r="V80" s="68" t="s">
        <v>442</v>
      </c>
      <c r="W80" s="68" t="s">
        <v>443</v>
      </c>
      <c r="X80" s="68" t="s">
        <v>444</v>
      </c>
      <c r="Y80" s="50" t="s">
        <v>445</v>
      </c>
      <c r="Z80" s="50" t="s">
        <v>446</v>
      </c>
      <c r="AA80" s="93" t="s">
        <v>93</v>
      </c>
      <c r="AB80" s="84">
        <v>46023</v>
      </c>
      <c r="AC80" s="84">
        <v>46387</v>
      </c>
      <c r="AD80" s="55">
        <v>0</v>
      </c>
      <c r="AE80" s="55">
        <v>0</v>
      </c>
      <c r="AF80" s="55">
        <v>0</v>
      </c>
      <c r="AG80" s="55">
        <v>0</v>
      </c>
      <c r="AH80" s="55">
        <v>0</v>
      </c>
      <c r="AI80" s="54">
        <f t="shared" si="1"/>
        <v>0</v>
      </c>
    </row>
    <row r="81" spans="1:36" ht="15" x14ac:dyDescent="0.25">
      <c r="A81" s="50" t="s">
        <v>52</v>
      </c>
      <c r="B81" s="50" t="s">
        <v>53</v>
      </c>
      <c r="C81" s="50" t="s">
        <v>54</v>
      </c>
      <c r="D81" s="50" t="s">
        <v>55</v>
      </c>
      <c r="E81" s="50" t="s">
        <v>56</v>
      </c>
      <c r="F81" s="50" t="s">
        <v>57</v>
      </c>
      <c r="G81" s="50" t="s">
        <v>58</v>
      </c>
      <c r="H81" s="50" t="s">
        <v>158</v>
      </c>
      <c r="I81" s="50" t="s">
        <v>447</v>
      </c>
      <c r="J81" s="50" t="s">
        <v>448</v>
      </c>
      <c r="K81" s="50" t="s">
        <v>400</v>
      </c>
      <c r="L81" s="51" t="s">
        <v>401</v>
      </c>
      <c r="M81" s="50" t="s">
        <v>402</v>
      </c>
      <c r="N81" s="50" t="s">
        <v>403</v>
      </c>
      <c r="O81" s="50" t="s">
        <v>64</v>
      </c>
      <c r="P81" s="50"/>
      <c r="Q81" s="50" t="s">
        <v>66</v>
      </c>
      <c r="R81" s="50"/>
      <c r="S81" s="50">
        <v>3299060</v>
      </c>
      <c r="T81" s="50" t="s">
        <v>67</v>
      </c>
      <c r="U81" s="50" t="s">
        <v>426</v>
      </c>
      <c r="V81" s="50" t="s">
        <v>442</v>
      </c>
      <c r="W81" s="50" t="s">
        <v>449</v>
      </c>
      <c r="X81" s="50" t="s">
        <v>450</v>
      </c>
      <c r="Y81" s="50" t="s">
        <v>451</v>
      </c>
      <c r="Z81" s="50" t="s">
        <v>452</v>
      </c>
      <c r="AA81" s="93" t="s">
        <v>93</v>
      </c>
      <c r="AB81" s="84">
        <v>46023</v>
      </c>
      <c r="AC81" s="84">
        <v>46387</v>
      </c>
      <c r="AD81" s="55">
        <v>0</v>
      </c>
      <c r="AE81" s="55">
        <v>0</v>
      </c>
      <c r="AF81" s="55">
        <v>0</v>
      </c>
      <c r="AG81" s="55">
        <v>0</v>
      </c>
      <c r="AH81" s="55">
        <v>0</v>
      </c>
      <c r="AI81" s="54">
        <f t="shared" si="1"/>
        <v>0</v>
      </c>
    </row>
    <row r="82" spans="1:36" ht="15" x14ac:dyDescent="0.25">
      <c r="A82" s="50" t="s">
        <v>52</v>
      </c>
      <c r="B82" s="50" t="s">
        <v>53</v>
      </c>
      <c r="C82" s="50" t="s">
        <v>54</v>
      </c>
      <c r="D82" s="50" t="s">
        <v>55</v>
      </c>
      <c r="E82" s="50"/>
      <c r="F82" s="50" t="s">
        <v>57</v>
      </c>
      <c r="G82" s="50" t="s">
        <v>58</v>
      </c>
      <c r="H82" s="50"/>
      <c r="I82" s="50"/>
      <c r="J82" s="50" t="s">
        <v>308</v>
      </c>
      <c r="K82" s="50"/>
      <c r="L82" s="51" t="s">
        <v>401</v>
      </c>
      <c r="M82" s="50" t="s">
        <v>402</v>
      </c>
      <c r="N82" s="50" t="s">
        <v>403</v>
      </c>
      <c r="O82" s="50" t="s">
        <v>64</v>
      </c>
      <c r="P82" s="50"/>
      <c r="Q82" s="50" t="s">
        <v>66</v>
      </c>
      <c r="R82" s="50"/>
      <c r="S82" s="50">
        <v>3299060</v>
      </c>
      <c r="T82" s="50" t="s">
        <v>67</v>
      </c>
      <c r="U82" s="50" t="s">
        <v>426</v>
      </c>
      <c r="V82" s="50" t="s">
        <v>414</v>
      </c>
      <c r="W82" s="50" t="s">
        <v>453</v>
      </c>
      <c r="X82" s="50" t="s">
        <v>454</v>
      </c>
      <c r="Y82" s="50" t="s">
        <v>455</v>
      </c>
      <c r="Z82" s="50" t="s">
        <v>456</v>
      </c>
      <c r="AA82" s="93" t="s">
        <v>93</v>
      </c>
      <c r="AB82" s="84">
        <v>46023</v>
      </c>
      <c r="AC82" s="84">
        <v>46387</v>
      </c>
      <c r="AD82" s="55">
        <v>0</v>
      </c>
      <c r="AE82" s="55">
        <v>0</v>
      </c>
      <c r="AF82" s="55">
        <v>0</v>
      </c>
      <c r="AG82" s="55">
        <v>0</v>
      </c>
      <c r="AH82" s="55">
        <v>0</v>
      </c>
      <c r="AI82" s="54">
        <f t="shared" si="1"/>
        <v>0</v>
      </c>
    </row>
    <row r="83" spans="1:36" ht="15" x14ac:dyDescent="0.25">
      <c r="A83" s="50" t="s">
        <v>52</v>
      </c>
      <c r="B83" s="50" t="s">
        <v>53</v>
      </c>
      <c r="C83" s="50" t="s">
        <v>54</v>
      </c>
      <c r="D83" s="50" t="s">
        <v>55</v>
      </c>
      <c r="E83" s="50"/>
      <c r="F83" s="50" t="s">
        <v>57</v>
      </c>
      <c r="G83" s="50" t="s">
        <v>58</v>
      </c>
      <c r="H83" s="50"/>
      <c r="I83" s="50"/>
      <c r="J83" s="50"/>
      <c r="K83" s="50"/>
      <c r="L83" s="51" t="s">
        <v>401</v>
      </c>
      <c r="M83" s="50" t="s">
        <v>402</v>
      </c>
      <c r="N83" s="50" t="s">
        <v>403</v>
      </c>
      <c r="O83" s="50" t="s">
        <v>64</v>
      </c>
      <c r="P83" s="50"/>
      <c r="Q83" s="50" t="s">
        <v>66</v>
      </c>
      <c r="R83" s="50"/>
      <c r="S83" s="50">
        <v>3299060</v>
      </c>
      <c r="T83" s="50" t="s">
        <v>67</v>
      </c>
      <c r="U83" s="50"/>
      <c r="V83" s="50" t="s">
        <v>457</v>
      </c>
      <c r="W83" s="50" t="s">
        <v>458</v>
      </c>
      <c r="X83" s="50" t="s">
        <v>459</v>
      </c>
      <c r="Y83" s="50" t="s">
        <v>460</v>
      </c>
      <c r="Z83" s="50" t="s">
        <v>461</v>
      </c>
      <c r="AA83" s="52"/>
      <c r="AB83" s="84">
        <v>46083</v>
      </c>
      <c r="AC83" s="84">
        <v>46371</v>
      </c>
      <c r="AD83" s="55">
        <v>0</v>
      </c>
      <c r="AE83" s="55">
        <v>0</v>
      </c>
      <c r="AF83" s="55">
        <v>0</v>
      </c>
      <c r="AG83" s="55">
        <v>0</v>
      </c>
      <c r="AH83" s="55">
        <v>0</v>
      </c>
      <c r="AI83" s="54">
        <f t="shared" si="1"/>
        <v>0</v>
      </c>
    </row>
    <row r="84" spans="1:36" ht="18" x14ac:dyDescent="0.3">
      <c r="A84" s="50" t="s">
        <v>52</v>
      </c>
      <c r="B84" s="50" t="s">
        <v>53</v>
      </c>
      <c r="C84" s="50" t="s">
        <v>54</v>
      </c>
      <c r="D84" s="50" t="s">
        <v>55</v>
      </c>
      <c r="E84" s="50"/>
      <c r="F84" s="50" t="s">
        <v>57</v>
      </c>
      <c r="G84" s="50" t="s">
        <v>58</v>
      </c>
      <c r="H84" s="50"/>
      <c r="I84" s="50"/>
      <c r="J84" s="50" t="s">
        <v>61</v>
      </c>
      <c r="K84" s="50"/>
      <c r="L84" s="51" t="s">
        <v>401</v>
      </c>
      <c r="M84" s="50" t="s">
        <v>402</v>
      </c>
      <c r="N84" s="50" t="s">
        <v>403</v>
      </c>
      <c r="O84" s="50" t="s">
        <v>64</v>
      </c>
      <c r="P84" s="50"/>
      <c r="Q84" s="50" t="s">
        <v>66</v>
      </c>
      <c r="R84" s="50"/>
      <c r="S84" s="50">
        <v>3299060</v>
      </c>
      <c r="T84" s="50" t="s">
        <v>67</v>
      </c>
      <c r="U84" s="50" t="s">
        <v>68</v>
      </c>
      <c r="V84" s="50" t="s">
        <v>404</v>
      </c>
      <c r="W84" s="50" t="s">
        <v>462</v>
      </c>
      <c r="X84" s="50" t="s">
        <v>463</v>
      </c>
      <c r="Y84" s="128" t="s">
        <v>464</v>
      </c>
      <c r="Z84" s="50" t="s">
        <v>465</v>
      </c>
      <c r="AA84" s="61" t="s">
        <v>157</v>
      </c>
      <c r="AB84" s="88"/>
      <c r="AC84" s="88"/>
      <c r="AD84" s="55">
        <v>0</v>
      </c>
      <c r="AE84" s="55">
        <v>0</v>
      </c>
      <c r="AF84" s="55">
        <v>0</v>
      </c>
      <c r="AG84" s="55">
        <v>0</v>
      </c>
      <c r="AH84" s="55">
        <v>0</v>
      </c>
      <c r="AI84" s="54">
        <f t="shared" si="1"/>
        <v>0</v>
      </c>
    </row>
    <row r="85" spans="1:36" ht="15" x14ac:dyDescent="0.25">
      <c r="A85" s="93" t="s">
        <v>52</v>
      </c>
      <c r="B85" s="93" t="s">
        <v>53</v>
      </c>
      <c r="C85" s="93" t="s">
        <v>54</v>
      </c>
      <c r="D85" s="93" t="s">
        <v>74</v>
      </c>
      <c r="E85" s="93" t="s">
        <v>75</v>
      </c>
      <c r="F85" s="93" t="s">
        <v>122</v>
      </c>
      <c r="G85" s="93" t="s">
        <v>123</v>
      </c>
      <c r="H85" s="93" t="s">
        <v>78</v>
      </c>
      <c r="I85" s="93" t="s">
        <v>79</v>
      </c>
      <c r="J85" s="112"/>
      <c r="K85" s="93" t="s">
        <v>466</v>
      </c>
      <c r="L85" s="53" t="s">
        <v>467</v>
      </c>
      <c r="M85" s="93" t="s">
        <v>468</v>
      </c>
      <c r="N85" s="53" t="s">
        <v>469</v>
      </c>
      <c r="O85" s="93" t="s">
        <v>85</v>
      </c>
      <c r="P85" s="112"/>
      <c r="Q85" s="112"/>
      <c r="R85" s="112"/>
      <c r="S85" s="112"/>
      <c r="T85" s="112"/>
      <c r="U85" s="112"/>
      <c r="V85" s="112"/>
      <c r="W85" s="93" t="s">
        <v>470</v>
      </c>
      <c r="X85" s="93" t="s">
        <v>471</v>
      </c>
      <c r="Y85" s="93" t="s">
        <v>472</v>
      </c>
      <c r="Z85" s="93" t="s">
        <v>473</v>
      </c>
      <c r="AA85" s="112"/>
      <c r="AB85" s="114"/>
      <c r="AC85" s="114"/>
      <c r="AD85" s="55">
        <v>0</v>
      </c>
      <c r="AE85" s="55">
        <v>0</v>
      </c>
      <c r="AF85" s="55">
        <v>0</v>
      </c>
      <c r="AG85" s="55">
        <v>0</v>
      </c>
      <c r="AH85" s="55">
        <v>0</v>
      </c>
      <c r="AI85" s="54">
        <f t="shared" si="1"/>
        <v>0</v>
      </c>
    </row>
    <row r="86" spans="1:36" s="45" customFormat="1" ht="15" x14ac:dyDescent="0.2">
      <c r="A86" s="53" t="s">
        <v>52</v>
      </c>
      <c r="B86" s="53" t="s">
        <v>53</v>
      </c>
      <c r="C86" s="53" t="s">
        <v>54</v>
      </c>
      <c r="D86" s="53" t="s">
        <v>74</v>
      </c>
      <c r="E86" s="53" t="s">
        <v>75</v>
      </c>
      <c r="F86" s="53" t="s">
        <v>122</v>
      </c>
      <c r="G86" s="53" t="s">
        <v>123</v>
      </c>
      <c r="H86" s="53" t="s">
        <v>78</v>
      </c>
      <c r="I86" s="53" t="s">
        <v>79</v>
      </c>
      <c r="J86" s="59"/>
      <c r="K86" s="53" t="s">
        <v>466</v>
      </c>
      <c r="L86" s="53" t="s">
        <v>467</v>
      </c>
      <c r="M86" s="53" t="s">
        <v>468</v>
      </c>
      <c r="N86" s="53" t="s">
        <v>469</v>
      </c>
      <c r="O86" s="53" t="s">
        <v>85</v>
      </c>
      <c r="P86" s="59"/>
      <c r="Q86" s="59"/>
      <c r="R86" s="59"/>
      <c r="S86" s="59"/>
      <c r="T86" s="59"/>
      <c r="U86" s="59"/>
      <c r="V86" s="59"/>
      <c r="W86" s="53" t="s">
        <v>474</v>
      </c>
      <c r="X86" s="53" t="s">
        <v>471</v>
      </c>
      <c r="Y86" s="53" t="s">
        <v>475</v>
      </c>
      <c r="Z86" s="53" t="s">
        <v>476</v>
      </c>
      <c r="AA86" s="60"/>
      <c r="AB86" s="113"/>
      <c r="AC86" s="114"/>
      <c r="AD86" s="55">
        <v>0</v>
      </c>
      <c r="AE86" s="55">
        <v>0</v>
      </c>
      <c r="AF86" s="55">
        <v>0</v>
      </c>
      <c r="AG86" s="55">
        <v>0</v>
      </c>
      <c r="AH86" s="55">
        <v>0</v>
      </c>
      <c r="AI86" s="54">
        <f t="shared" si="1"/>
        <v>0</v>
      </c>
    </row>
    <row r="87" spans="1:36" s="45" customFormat="1" ht="15" x14ac:dyDescent="0.2">
      <c r="A87" s="53" t="s">
        <v>52</v>
      </c>
      <c r="B87" s="53" t="s">
        <v>53</v>
      </c>
      <c r="C87" s="53" t="s">
        <v>54</v>
      </c>
      <c r="D87" s="53" t="s">
        <v>74</v>
      </c>
      <c r="E87" s="53" t="s">
        <v>75</v>
      </c>
      <c r="F87" s="53" t="s">
        <v>122</v>
      </c>
      <c r="G87" s="53" t="s">
        <v>123</v>
      </c>
      <c r="H87" s="53" t="s">
        <v>78</v>
      </c>
      <c r="I87" s="53" t="s">
        <v>79</v>
      </c>
      <c r="J87" s="59"/>
      <c r="K87" s="53" t="s">
        <v>466</v>
      </c>
      <c r="L87" s="53" t="s">
        <v>467</v>
      </c>
      <c r="M87" s="53" t="s">
        <v>468</v>
      </c>
      <c r="N87" s="53" t="s">
        <v>469</v>
      </c>
      <c r="O87" s="53" t="s">
        <v>85</v>
      </c>
      <c r="P87" s="59"/>
      <c r="Q87" s="59"/>
      <c r="R87" s="59"/>
      <c r="S87" s="59"/>
      <c r="T87" s="59"/>
      <c r="U87" s="59"/>
      <c r="V87" s="59"/>
      <c r="W87" s="53" t="s">
        <v>477</v>
      </c>
      <c r="X87" s="53" t="s">
        <v>478</v>
      </c>
      <c r="Y87" s="53" t="s">
        <v>475</v>
      </c>
      <c r="Z87" s="53" t="s">
        <v>479</v>
      </c>
      <c r="AA87" s="59"/>
      <c r="AB87" s="114"/>
      <c r="AC87" s="114"/>
      <c r="AD87" s="55">
        <v>0</v>
      </c>
      <c r="AE87" s="55">
        <v>0</v>
      </c>
      <c r="AF87" s="55">
        <v>0</v>
      </c>
      <c r="AG87" s="55">
        <v>0</v>
      </c>
      <c r="AH87" s="55">
        <v>0</v>
      </c>
      <c r="AI87" s="54">
        <f t="shared" si="1"/>
        <v>0</v>
      </c>
    </row>
    <row r="88" spans="1:36" s="126" customFormat="1" ht="43.5" customHeight="1" x14ac:dyDescent="0.25">
      <c r="A88" s="126">
        <f>COUNTBLANK(A12:A87)</f>
        <v>0</v>
      </c>
      <c r="B88" s="126">
        <f t="shared" ref="B88:AI88" si="2">COUNTBLANK(B12:B87)</f>
        <v>0</v>
      </c>
      <c r="C88" s="126">
        <f t="shared" si="2"/>
        <v>0</v>
      </c>
      <c r="D88" s="126">
        <f t="shared" si="2"/>
        <v>1</v>
      </c>
      <c r="E88" s="126">
        <f t="shared" si="2"/>
        <v>11</v>
      </c>
      <c r="F88" s="126">
        <f t="shared" si="2"/>
        <v>1</v>
      </c>
      <c r="G88" s="126">
        <f t="shared" si="2"/>
        <v>1</v>
      </c>
      <c r="H88" s="126">
        <f t="shared" si="2"/>
        <v>10</v>
      </c>
      <c r="I88" s="126">
        <f t="shared" si="2"/>
        <v>10</v>
      </c>
      <c r="J88" s="126">
        <f t="shared" si="2"/>
        <v>6</v>
      </c>
      <c r="K88" s="126">
        <f t="shared" si="2"/>
        <v>11</v>
      </c>
      <c r="L88" s="126">
        <f t="shared" si="2"/>
        <v>0</v>
      </c>
      <c r="M88" s="126">
        <f t="shared" si="2"/>
        <v>1</v>
      </c>
      <c r="N88" s="126">
        <f t="shared" si="2"/>
        <v>0</v>
      </c>
      <c r="O88" s="126">
        <f t="shared" si="2"/>
        <v>7</v>
      </c>
      <c r="P88" s="126">
        <f t="shared" si="2"/>
        <v>49</v>
      </c>
      <c r="Q88" s="126">
        <f t="shared" si="2"/>
        <v>10</v>
      </c>
      <c r="R88" s="126">
        <f t="shared" si="2"/>
        <v>50</v>
      </c>
      <c r="S88" s="126">
        <f t="shared" si="2"/>
        <v>16</v>
      </c>
      <c r="T88" s="126">
        <f t="shared" si="2"/>
        <v>16</v>
      </c>
      <c r="U88" s="126">
        <f t="shared" si="2"/>
        <v>17</v>
      </c>
      <c r="V88" s="126">
        <f t="shared" si="2"/>
        <v>4</v>
      </c>
      <c r="W88" s="126">
        <f t="shared" si="2"/>
        <v>1</v>
      </c>
      <c r="X88" s="126">
        <f t="shared" si="2"/>
        <v>1</v>
      </c>
      <c r="Y88" s="126">
        <f t="shared" si="2"/>
        <v>2</v>
      </c>
      <c r="Z88" s="126">
        <f t="shared" si="2"/>
        <v>1</v>
      </c>
      <c r="AA88" s="126">
        <f t="shared" si="2"/>
        <v>5</v>
      </c>
      <c r="AB88" s="126">
        <f t="shared" si="2"/>
        <v>6</v>
      </c>
      <c r="AC88" s="126">
        <f t="shared" si="2"/>
        <v>6</v>
      </c>
      <c r="AD88" s="126">
        <f t="shared" si="2"/>
        <v>0</v>
      </c>
      <c r="AE88" s="126">
        <f t="shared" si="2"/>
        <v>0</v>
      </c>
      <c r="AF88" s="126">
        <f t="shared" si="2"/>
        <v>1</v>
      </c>
      <c r="AG88" s="126">
        <f t="shared" si="2"/>
        <v>0</v>
      </c>
      <c r="AH88" s="126">
        <f t="shared" si="2"/>
        <v>0</v>
      </c>
      <c r="AI88" s="126">
        <f t="shared" si="2"/>
        <v>0</v>
      </c>
      <c r="AJ88" s="127">
        <f>SUM(A88:AI88)</f>
        <v>244</v>
      </c>
    </row>
  </sheetData>
  <autoFilter ref="A11:AI88" xr:uid="{B57B6333-DC45-4066-B467-546BED82E33F}"/>
  <mergeCells count="17">
    <mergeCell ref="L10:N10"/>
    <mergeCell ref="A7:A8"/>
    <mergeCell ref="B7:B8"/>
    <mergeCell ref="A10:E10"/>
    <mergeCell ref="F10:G10"/>
    <mergeCell ref="H10:I10"/>
    <mergeCell ref="AF44:AF45"/>
    <mergeCell ref="O10:U10"/>
    <mergeCell ref="V10:AC10"/>
    <mergeCell ref="AD10:AI10"/>
    <mergeCell ref="V44:V45"/>
    <mergeCell ref="W44:W45"/>
    <mergeCell ref="X44:X45"/>
    <mergeCell ref="Y44:Y45"/>
    <mergeCell ref="Z44:Z45"/>
    <mergeCell ref="AB44:AB45"/>
    <mergeCell ref="AC44:AC45"/>
  </mergeCells>
  <conditionalFormatting sqref="A12:AI83 A84:X84 Z84:AI84 A85:AI87">
    <cfRule type="containsBlanks" dxfId="15" priority="4">
      <formula>LEN(TRIM(A12))=0</formula>
    </cfRule>
  </conditionalFormatting>
  <conditionalFormatting sqref="A88:AI88">
    <cfRule type="cellIs" dxfId="14" priority="1" operator="equal">
      <formula>1</formula>
    </cfRule>
    <cfRule type="cellIs" dxfId="13" priority="2" operator="lessThan">
      <formula>1</formula>
    </cfRule>
    <cfRule type="cellIs" dxfId="12" priority="3" operator="greaterThan">
      <formula>1</formula>
    </cfRule>
  </conditionalFormatting>
  <dataValidations count="1">
    <dataValidation allowBlank="1" showInputMessage="1" showErrorMessage="1" sqref="J75:J77" xr:uid="{D96057BD-3480-42E2-B3F1-B70DAFC95B3C}"/>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709AB4E1-5FF3-4ED5-BFF6-8ED5B29F1767}">
          <x14:formula1>
            <xm:f>Criterios!$Q$2:$Q$32</xm:f>
          </x14:formula1>
          <xm:sqref>U12</xm:sqref>
        </x14:dataValidation>
        <x14:dataValidation type="list" allowBlank="1" showInputMessage="1" showErrorMessage="1" xr:uid="{2824BA2B-83A6-41BE-B0EF-670F4A0F98F3}">
          <x14:formula1>
            <xm:f>Criterios!$P$2:$P$15</xm:f>
          </x14:formula1>
          <xm:sqref>T12</xm:sqref>
        </x14:dataValidation>
        <x14:dataValidation type="list" allowBlank="1" showInputMessage="1" showErrorMessage="1" xr:uid="{6316941B-E15E-46F6-B089-06853FABD488}">
          <x14:formula1>
            <xm:f>Criterios!$O$2:$O$15</xm:f>
          </x14:formula1>
          <xm:sqref>S12</xm:sqref>
        </x14:dataValidation>
        <x14:dataValidation type="list" allowBlank="1" showInputMessage="1" showErrorMessage="1" xr:uid="{502D778C-1705-4067-B83A-76894D6A5F48}">
          <x14:formula1>
            <xm:f>Criterios!$M$2:$M$6</xm:f>
          </x14:formula1>
          <xm:sqref>Q12</xm:sqref>
        </x14:dataValidation>
        <x14:dataValidation type="list" allowBlank="1" showInputMessage="1" showErrorMessage="1" xr:uid="{280E1C8A-5596-4DC8-9647-CE2FED942759}">
          <x14:formula1>
            <xm:f>Criterios!$K$2:$K$4</xm:f>
          </x14:formula1>
          <xm:sqref>O12</xm:sqref>
        </x14:dataValidation>
        <x14:dataValidation type="list" allowBlank="1" showInputMessage="1" showErrorMessage="1" xr:uid="{D47D37B5-2642-40D2-B48B-236BC6FF67AA}">
          <x14:formula1>
            <xm:f>Criterios!$J$2:$J$10</xm:f>
          </x14:formula1>
          <xm:sqref>M12</xm:sqref>
        </x14:dataValidation>
        <x14:dataValidation type="list" allowBlank="1" showInputMessage="1" showErrorMessage="1" xr:uid="{ED6BF8A4-AE58-4F11-BE66-EA09D9E992F7}">
          <x14:formula1>
            <xm:f>Criterios!$I$2:$I$10</xm:f>
          </x14:formula1>
          <xm:sqref>L12</xm:sqref>
        </x14:dataValidation>
        <x14:dataValidation type="list" allowBlank="1" showInputMessage="1" showErrorMessage="1" xr:uid="{7E1B0ADF-0A55-436B-A90A-E13E84A9CCEC}">
          <x14:formula1>
            <xm:f>Criterios!$H$2:$H$22</xm:f>
          </x14:formula1>
          <xm:sqref>K12</xm:sqref>
        </x14:dataValidation>
        <x14:dataValidation type="list" allowBlank="1" showInputMessage="1" showErrorMessage="1" xr:uid="{AC3A9273-816C-4BDD-8DB4-5D6F7A04EA8F}">
          <x14:formula1>
            <xm:f>Criterios!$AC$2:$AC$13</xm:f>
          </x14:formula1>
          <xm:sqref>J12</xm:sqref>
        </x14:dataValidation>
        <x14:dataValidation type="list" allowBlank="1" showInputMessage="1" showErrorMessage="1" xr:uid="{097D6F0D-9A4D-4E6E-830D-630B53AD746C}">
          <x14:formula1>
            <xm:f>Criterios!$AB$2:$AB$18</xm:f>
          </x14:formula1>
          <xm:sqref>I12</xm:sqref>
        </x14:dataValidation>
        <x14:dataValidation type="list" allowBlank="1" showInputMessage="1" showErrorMessage="1" xr:uid="{1E12871D-5B87-4DC2-8395-D1D04EC4AB49}">
          <x14:formula1>
            <xm:f>Criterios!$AA$2:$AA$8</xm:f>
          </x14:formula1>
          <xm:sqref>H12</xm:sqref>
        </x14:dataValidation>
        <x14:dataValidation type="list" allowBlank="1" showInputMessage="1" showErrorMessage="1" xr:uid="{086C0F0C-817A-4974-9C89-4B7F4E8806AA}">
          <x14:formula1>
            <xm:f>Criterios!$G$2:$G$7</xm:f>
          </x14:formula1>
          <xm:sqref>G12</xm:sqref>
        </x14:dataValidation>
        <x14:dataValidation type="list" allowBlank="1" showInputMessage="1" showErrorMessage="1" xr:uid="{BA60A953-37CA-405C-8A18-54E51EA35D09}">
          <x14:formula1>
            <xm:f>Criterios!$F$2:$F$7</xm:f>
          </x14:formula1>
          <xm:sqref>F12</xm:sqref>
        </x14:dataValidation>
        <x14:dataValidation type="list" allowBlank="1" showInputMessage="1" showErrorMessage="1" xr:uid="{27D229DA-3735-42A6-A4FE-12203B78EE92}">
          <x14:formula1>
            <xm:f>Criterios!$E$2:$E$4</xm:f>
          </x14:formula1>
          <xm:sqref>E12</xm:sqref>
        </x14:dataValidation>
        <x14:dataValidation type="list" allowBlank="1" showInputMessage="1" showErrorMessage="1" xr:uid="{14D6AA69-2F2F-47BF-A7EE-95299A11BB5F}">
          <x14:formula1>
            <xm:f>Criterios!$D$2:$D$3</xm:f>
          </x14:formula1>
          <xm:sqref>D12</xm:sqref>
        </x14:dataValidation>
        <x14:dataValidation type="list" allowBlank="1" showInputMessage="1" showErrorMessage="1" xr:uid="{A0DC9898-6DAE-48FC-ABB6-BD2C0225B5B3}">
          <x14:formula1>
            <xm:f>Criterios!$C$2</xm:f>
          </x14:formula1>
          <xm:sqref>C12</xm:sqref>
        </x14:dataValidation>
        <x14:dataValidation type="list" allowBlank="1" showInputMessage="1" showErrorMessage="1" xr:uid="{AD9C5114-B362-491C-87EF-1F0C0BE481C3}">
          <x14:formula1>
            <xm:f>Criterios!$B$2</xm:f>
          </x14:formula1>
          <xm:sqref>B12</xm:sqref>
        </x14:dataValidation>
        <x14:dataValidation type="list" allowBlank="1" showInputMessage="1" showErrorMessage="1" xr:uid="{9825CA2E-00FD-4689-9469-6B6E1D15AC8A}">
          <x14:formula1>
            <xm:f>Criterios!$A$2</xm:f>
          </x14:formula1>
          <xm:sqref>A12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54D983-9513-4685-BB5D-8267DA9335B5}">
  <dimension ref="A1:AN87"/>
  <sheetViews>
    <sheetView topLeftCell="A9" zoomScale="80" zoomScaleNormal="80" workbookViewId="0">
      <pane ySplit="3" topLeftCell="A22" activePane="bottomLeft" state="frozen"/>
      <selection pane="bottomLeft" activeCell="X11" sqref="X11"/>
    </sheetView>
  </sheetViews>
  <sheetFormatPr baseColWidth="10" defaultColWidth="11.42578125" defaultRowHeight="55.5" customHeight="1" x14ac:dyDescent="0.25"/>
  <cols>
    <col min="1" max="1" width="56" style="96" customWidth="1"/>
    <col min="2" max="2" width="29.42578125" style="96" customWidth="1"/>
    <col min="3" max="3" width="40.140625" style="96" customWidth="1"/>
    <col min="4" max="12" width="24.7109375" style="96" customWidth="1"/>
    <col min="13" max="13" width="24.7109375" style="170" customWidth="1"/>
    <col min="14" max="19" width="24.7109375" style="96" customWidth="1"/>
    <col min="20" max="20" width="24.7109375" style="212" customWidth="1"/>
    <col min="21" max="21" width="24.7109375" customWidth="1"/>
    <col min="22" max="22" width="45.7109375" style="96" customWidth="1"/>
    <col min="23" max="23" width="24.7109375" style="96" customWidth="1"/>
    <col min="24" max="24" width="59.42578125" style="96" customWidth="1"/>
    <col min="25" max="25" width="42.42578125" style="181" customWidth="1"/>
    <col min="26" max="26" width="28.28515625" style="47" customWidth="1"/>
    <col min="27" max="27" width="66" style="190" customWidth="1"/>
    <col min="28" max="28" width="24.7109375" style="235" customWidth="1"/>
    <col min="29" max="30" width="24.7109375" style="182" customWidth="1"/>
    <col min="31" max="36" width="24.7109375" style="96" customWidth="1"/>
    <col min="37" max="37" width="9.140625" style="96"/>
    <col min="38" max="38" width="11.42578125" style="96" bestFit="1" customWidth="1"/>
    <col min="39" max="39" width="9.140625" style="170"/>
    <col min="40" max="40" width="11.42578125" style="96" bestFit="1" customWidth="1"/>
    <col min="41" max="16384" width="11.42578125" style="96"/>
  </cols>
  <sheetData>
    <row r="1" spans="1:39" ht="55.5" customHeight="1" x14ac:dyDescent="0.25">
      <c r="B1" s="131"/>
      <c r="C1" s="132" t="s">
        <v>0</v>
      </c>
      <c r="D1" s="133"/>
      <c r="E1" s="133"/>
      <c r="F1" s="133"/>
      <c r="G1" s="133"/>
      <c r="H1" s="133"/>
      <c r="I1" s="133"/>
      <c r="J1" s="133"/>
      <c r="K1" s="133"/>
      <c r="L1" s="133"/>
      <c r="M1" s="133"/>
      <c r="N1" s="133"/>
      <c r="O1" s="133"/>
      <c r="P1" s="133"/>
      <c r="Q1" s="133"/>
      <c r="R1" s="133"/>
      <c r="S1" s="133"/>
      <c r="T1" s="206"/>
      <c r="U1" s="97" t="s">
        <v>1</v>
      </c>
      <c r="V1" s="134"/>
      <c r="W1" s="135"/>
      <c r="X1" s="135"/>
      <c r="Y1" s="136"/>
      <c r="Z1" s="137"/>
      <c r="AA1" s="187"/>
      <c r="AB1" s="234"/>
      <c r="AC1" s="138"/>
      <c r="AD1" s="138"/>
      <c r="AE1" s="135"/>
      <c r="AF1" s="135"/>
      <c r="AG1" s="135"/>
      <c r="AH1" s="135"/>
      <c r="AI1" s="135"/>
      <c r="AJ1" s="135"/>
    </row>
    <row r="2" spans="1:39" ht="55.5" customHeight="1" x14ac:dyDescent="0.25">
      <c r="B2" s="137"/>
      <c r="C2" s="139"/>
      <c r="D2" s="139"/>
      <c r="E2" s="139"/>
      <c r="F2" s="139"/>
      <c r="G2" s="139"/>
      <c r="H2" s="139"/>
      <c r="I2" s="139"/>
      <c r="J2" s="139"/>
      <c r="K2" s="139"/>
      <c r="L2" s="139"/>
      <c r="M2" s="139"/>
      <c r="N2" s="139"/>
      <c r="O2" s="139"/>
      <c r="P2" s="139"/>
      <c r="Q2" s="139"/>
      <c r="R2" s="139"/>
      <c r="S2" s="139"/>
      <c r="T2" s="95"/>
      <c r="U2" s="8"/>
      <c r="V2" s="140"/>
      <c r="W2" s="135"/>
      <c r="X2" s="135"/>
      <c r="Y2" s="136" t="s">
        <v>2</v>
      </c>
      <c r="Z2" s="137"/>
      <c r="AA2" s="187"/>
      <c r="AB2" s="234"/>
      <c r="AC2" s="138"/>
      <c r="AD2" s="138"/>
      <c r="AE2" s="135"/>
      <c r="AF2" s="135"/>
      <c r="AG2" s="135"/>
      <c r="AH2" s="135"/>
      <c r="AI2" s="135"/>
      <c r="AJ2" s="135"/>
    </row>
    <row r="3" spans="1:39" ht="55.5" customHeight="1" x14ac:dyDescent="0.25">
      <c r="B3" s="141" t="s">
        <v>3</v>
      </c>
      <c r="C3" s="142">
        <v>2026</v>
      </c>
      <c r="D3" s="135"/>
      <c r="E3" s="139"/>
      <c r="F3" s="139"/>
      <c r="G3" s="139"/>
      <c r="H3" s="139"/>
      <c r="I3" s="139"/>
      <c r="J3" s="139"/>
      <c r="K3" s="139"/>
      <c r="L3" s="139"/>
      <c r="M3" s="139"/>
      <c r="N3" s="139"/>
      <c r="O3" s="139"/>
      <c r="P3" s="139"/>
      <c r="Q3" s="139"/>
      <c r="R3" s="139"/>
      <c r="S3" s="139"/>
      <c r="T3" s="95"/>
      <c r="U3" s="8"/>
      <c r="V3" s="140"/>
      <c r="W3" s="135"/>
      <c r="X3" s="135"/>
      <c r="Y3" s="136"/>
      <c r="Z3" s="137"/>
      <c r="AA3" s="187"/>
      <c r="AB3" s="234"/>
      <c r="AC3" s="138"/>
      <c r="AD3" s="138"/>
      <c r="AE3" s="135"/>
      <c r="AF3" s="135"/>
      <c r="AG3" s="135"/>
      <c r="AH3" s="135"/>
      <c r="AI3" s="135"/>
      <c r="AJ3" s="135"/>
    </row>
    <row r="4" spans="1:39" ht="55.5" customHeight="1" x14ac:dyDescent="0.25">
      <c r="B4" s="143" t="s">
        <v>4</v>
      </c>
      <c r="C4" s="144">
        <v>1</v>
      </c>
      <c r="D4" s="135"/>
      <c r="E4" s="139"/>
      <c r="F4" s="139"/>
      <c r="G4" s="139"/>
      <c r="H4" s="139"/>
      <c r="I4" s="139"/>
      <c r="J4" s="139"/>
      <c r="K4" s="139"/>
      <c r="L4" s="139"/>
      <c r="M4" s="139"/>
      <c r="N4" s="139"/>
      <c r="O4" s="139"/>
      <c r="P4" s="139"/>
      <c r="Q4" s="139"/>
      <c r="R4" s="139"/>
      <c r="S4" s="139"/>
      <c r="T4" s="95"/>
      <c r="U4" s="8"/>
      <c r="V4" s="140"/>
      <c r="W4" s="135"/>
      <c r="X4" s="135"/>
      <c r="Y4" s="136"/>
      <c r="Z4" s="137"/>
      <c r="AA4" s="187"/>
      <c r="AB4" s="234"/>
      <c r="AC4" s="138"/>
      <c r="AD4" s="138"/>
      <c r="AE4" s="135"/>
      <c r="AF4" s="135"/>
      <c r="AG4" s="135"/>
      <c r="AH4" s="135"/>
      <c r="AI4" s="135"/>
      <c r="AJ4" s="135"/>
    </row>
    <row r="5" spans="1:39" ht="55.5" customHeight="1" x14ac:dyDescent="0.25">
      <c r="B5" s="145" t="s">
        <v>5</v>
      </c>
      <c r="C5" s="146">
        <v>46387</v>
      </c>
      <c r="D5" s="135"/>
      <c r="E5" s="139"/>
      <c r="F5" s="139"/>
      <c r="G5" s="139"/>
      <c r="H5" s="139"/>
      <c r="I5" s="139"/>
      <c r="J5" s="139"/>
      <c r="K5" s="139"/>
      <c r="L5" s="139"/>
      <c r="M5" s="139"/>
      <c r="N5" s="139"/>
      <c r="O5" s="139"/>
      <c r="P5" s="139"/>
      <c r="Q5" s="139"/>
      <c r="R5" s="139"/>
      <c r="S5" s="139"/>
      <c r="T5" s="95"/>
      <c r="U5" s="8"/>
      <c r="V5" s="140"/>
      <c r="W5" s="135"/>
      <c r="X5" s="135"/>
      <c r="Y5" s="136"/>
      <c r="Z5" s="137"/>
      <c r="AA5" s="187"/>
      <c r="AB5" s="234"/>
      <c r="AC5" s="138"/>
      <c r="AD5" s="138"/>
      <c r="AE5" s="135"/>
      <c r="AF5" s="135"/>
      <c r="AG5" s="135"/>
      <c r="AH5" s="135"/>
      <c r="AI5" s="135"/>
      <c r="AJ5" s="135"/>
    </row>
    <row r="6" spans="1:39" ht="55.5" customHeight="1" x14ac:dyDescent="0.25">
      <c r="B6" s="135"/>
      <c r="C6" s="135"/>
      <c r="D6" s="135"/>
      <c r="E6" s="135"/>
      <c r="F6" s="135"/>
      <c r="G6" s="135"/>
      <c r="H6" s="135"/>
      <c r="I6" s="135"/>
      <c r="J6" s="135"/>
      <c r="K6" s="135"/>
      <c r="L6" s="135"/>
      <c r="M6" s="147"/>
      <c r="N6" s="135"/>
      <c r="O6" s="135"/>
      <c r="P6" s="135"/>
      <c r="Q6" s="135"/>
      <c r="R6" s="135"/>
      <c r="S6" s="135"/>
      <c r="T6" s="207"/>
      <c r="U6" s="98"/>
      <c r="V6" s="135"/>
      <c r="W6" s="135"/>
      <c r="X6" s="135"/>
      <c r="Y6" s="136"/>
      <c r="Z6" s="137"/>
      <c r="AA6" s="187"/>
      <c r="AB6" s="234"/>
      <c r="AC6" s="138"/>
      <c r="AD6" s="138"/>
      <c r="AE6" s="135"/>
      <c r="AF6" s="135"/>
      <c r="AG6" s="135"/>
      <c r="AH6" s="135"/>
      <c r="AI6" s="135"/>
      <c r="AJ6" s="135"/>
    </row>
    <row r="7" spans="1:39" ht="55.5" customHeight="1" x14ac:dyDescent="0.25">
      <c r="B7" s="426" t="s">
        <v>6</v>
      </c>
      <c r="C7" s="426" t="s">
        <v>7</v>
      </c>
      <c r="D7" s="135"/>
      <c r="E7" s="135"/>
      <c r="F7" s="135"/>
      <c r="G7" s="135"/>
      <c r="H7" s="135"/>
      <c r="I7" s="135"/>
      <c r="J7" s="135"/>
      <c r="K7" s="135"/>
      <c r="L7" s="135"/>
      <c r="M7" s="147"/>
      <c r="N7" s="135"/>
      <c r="O7" s="135"/>
      <c r="P7" s="135"/>
      <c r="Q7" s="135"/>
      <c r="R7" s="135"/>
      <c r="S7" s="135"/>
      <c r="T7" s="207"/>
      <c r="U7" s="98"/>
      <c r="V7" s="135"/>
      <c r="W7" s="135"/>
      <c r="X7" s="135"/>
      <c r="Y7" s="136"/>
      <c r="Z7" s="137"/>
      <c r="AA7" s="187"/>
      <c r="AB7" s="234"/>
      <c r="AC7" s="138"/>
      <c r="AD7" s="138"/>
      <c r="AE7" s="135"/>
      <c r="AF7" s="135"/>
      <c r="AG7" s="135"/>
      <c r="AH7" s="135"/>
      <c r="AI7" s="135"/>
      <c r="AJ7" s="135"/>
    </row>
    <row r="8" spans="1:39" ht="55.5" customHeight="1" x14ac:dyDescent="0.25">
      <c r="B8" s="427"/>
      <c r="C8" s="427"/>
      <c r="D8" s="135"/>
      <c r="E8" s="135"/>
      <c r="F8" s="135"/>
      <c r="G8" s="135"/>
      <c r="H8" s="135"/>
      <c r="I8" s="135"/>
      <c r="J8" s="135"/>
      <c r="K8" s="135"/>
      <c r="L8" s="135"/>
      <c r="M8" s="147"/>
      <c r="N8" s="135"/>
      <c r="O8" s="135"/>
      <c r="P8" s="135"/>
      <c r="Q8" s="135"/>
      <c r="R8" s="135"/>
      <c r="S8" s="135"/>
      <c r="T8" s="207"/>
      <c r="U8" s="98"/>
      <c r="V8" s="135"/>
      <c r="W8" s="135"/>
      <c r="X8" s="135"/>
      <c r="Y8" s="136"/>
      <c r="Z8" s="137"/>
      <c r="AA8" s="187"/>
      <c r="AB8" s="234"/>
      <c r="AC8" s="138"/>
      <c r="AD8" s="138"/>
      <c r="AE8" s="135"/>
      <c r="AF8" s="135"/>
      <c r="AG8" s="135"/>
      <c r="AH8" s="135"/>
      <c r="AI8" s="135"/>
      <c r="AJ8" s="135"/>
    </row>
    <row r="9" spans="1:39" ht="55.5" hidden="1" customHeight="1" x14ac:dyDescent="0.25">
      <c r="B9" s="135"/>
      <c r="C9" s="135"/>
      <c r="D9" s="135"/>
      <c r="E9" s="135"/>
      <c r="F9" s="135"/>
      <c r="G9" s="135"/>
      <c r="H9" s="135"/>
      <c r="I9" s="135"/>
      <c r="J9" s="135"/>
      <c r="K9" s="135"/>
      <c r="L9" s="135"/>
      <c r="M9" s="147"/>
      <c r="N9" s="135"/>
      <c r="O9" s="135"/>
      <c r="P9" s="135"/>
      <c r="Q9" s="135"/>
      <c r="R9" s="135"/>
      <c r="S9" s="135"/>
      <c r="T9" s="207"/>
      <c r="U9" s="98"/>
      <c r="V9" s="135"/>
      <c r="W9" s="135"/>
      <c r="X9" s="135"/>
      <c r="Y9" s="136"/>
      <c r="Z9" s="137"/>
      <c r="AA9" s="187"/>
      <c r="AB9" s="234"/>
      <c r="AC9" s="138"/>
      <c r="AD9" s="138"/>
      <c r="AE9" s="135"/>
      <c r="AF9" s="135"/>
      <c r="AG9" s="135"/>
      <c r="AH9" s="135"/>
      <c r="AI9" s="135"/>
      <c r="AJ9" s="135"/>
    </row>
    <row r="10" spans="1:39" ht="55.5" customHeight="1" x14ac:dyDescent="0.25">
      <c r="B10" s="420" t="s">
        <v>8</v>
      </c>
      <c r="C10" s="421"/>
      <c r="D10" s="421"/>
      <c r="E10" s="421"/>
      <c r="F10" s="422"/>
      <c r="G10" s="420" t="s">
        <v>9</v>
      </c>
      <c r="H10" s="422"/>
      <c r="I10" s="420" t="s">
        <v>10</v>
      </c>
      <c r="J10" s="422"/>
      <c r="K10" s="148" t="s">
        <v>11</v>
      </c>
      <c r="L10" s="148" t="s">
        <v>12</v>
      </c>
      <c r="M10" s="420" t="s">
        <v>13</v>
      </c>
      <c r="N10" s="421"/>
      <c r="O10" s="422"/>
      <c r="P10" s="420" t="s">
        <v>14</v>
      </c>
      <c r="Q10" s="421"/>
      <c r="R10" s="421"/>
      <c r="S10" s="421"/>
      <c r="T10" s="421"/>
      <c r="U10" s="421"/>
      <c r="V10" s="422"/>
      <c r="W10" s="420" t="s">
        <v>15</v>
      </c>
      <c r="X10" s="408"/>
      <c r="Y10" s="423"/>
      <c r="Z10" s="421"/>
      <c r="AA10" s="410"/>
      <c r="AB10" s="423"/>
      <c r="AC10" s="424"/>
      <c r="AD10" s="425"/>
      <c r="AE10" s="420" t="s">
        <v>16</v>
      </c>
      <c r="AF10" s="421"/>
      <c r="AG10" s="421"/>
      <c r="AH10" s="421"/>
      <c r="AI10" s="421"/>
      <c r="AJ10" s="422"/>
      <c r="AL10" s="96" t="s">
        <v>480</v>
      </c>
      <c r="AM10" s="170" t="s">
        <v>481</v>
      </c>
    </row>
    <row r="11" spans="1:39" ht="55.5" customHeight="1" x14ac:dyDescent="0.25">
      <c r="A11" s="70" t="s">
        <v>39</v>
      </c>
      <c r="B11" s="69" t="s">
        <v>17</v>
      </c>
      <c r="C11" s="70" t="s">
        <v>18</v>
      </c>
      <c r="D11" s="70" t="s">
        <v>19</v>
      </c>
      <c r="E11" s="70" t="s">
        <v>20</v>
      </c>
      <c r="F11" s="71" t="s">
        <v>21</v>
      </c>
      <c r="G11" s="72" t="s">
        <v>22</v>
      </c>
      <c r="H11" s="238" t="s">
        <v>23</v>
      </c>
      <c r="I11" s="73" t="s">
        <v>24</v>
      </c>
      <c r="J11" s="74" t="s">
        <v>25</v>
      </c>
      <c r="K11" s="73" t="s">
        <v>26</v>
      </c>
      <c r="L11" s="78" t="s">
        <v>27</v>
      </c>
      <c r="M11" s="336" t="s">
        <v>28</v>
      </c>
      <c r="N11" s="337" t="s">
        <v>29</v>
      </c>
      <c r="O11" s="338" t="s">
        <v>30</v>
      </c>
      <c r="P11" s="72" t="s">
        <v>31</v>
      </c>
      <c r="Q11" s="76" t="s">
        <v>32</v>
      </c>
      <c r="R11" s="70" t="s">
        <v>33</v>
      </c>
      <c r="S11" s="70" t="s">
        <v>34</v>
      </c>
      <c r="T11" s="183" t="s">
        <v>35</v>
      </c>
      <c r="U11" s="183" t="s">
        <v>36</v>
      </c>
      <c r="V11" s="71" t="s">
        <v>37</v>
      </c>
      <c r="W11" s="72" t="s">
        <v>38</v>
      </c>
      <c r="X11" s="70" t="s">
        <v>39</v>
      </c>
      <c r="Y11" s="70" t="s">
        <v>40</v>
      </c>
      <c r="Z11" s="70" t="s">
        <v>41</v>
      </c>
      <c r="AA11" s="183" t="s">
        <v>42</v>
      </c>
      <c r="AB11" s="73" t="s">
        <v>43</v>
      </c>
      <c r="AC11" s="83" t="s">
        <v>44</v>
      </c>
      <c r="AD11" s="83" t="s">
        <v>45</v>
      </c>
      <c r="AE11" s="77" t="s">
        <v>46</v>
      </c>
      <c r="AF11" s="77" t="s">
        <v>47</v>
      </c>
      <c r="AG11" s="77" t="s">
        <v>48</v>
      </c>
      <c r="AH11" s="77" t="s">
        <v>49</v>
      </c>
      <c r="AI11" s="73" t="s">
        <v>50</v>
      </c>
      <c r="AJ11" s="78" t="s">
        <v>51</v>
      </c>
    </row>
    <row r="12" spans="1:39" ht="76.5" customHeight="1" x14ac:dyDescent="0.25">
      <c r="A12" s="149" t="s">
        <v>70</v>
      </c>
      <c r="B12" s="149" t="s">
        <v>52</v>
      </c>
      <c r="C12" s="149" t="s">
        <v>53</v>
      </c>
      <c r="D12" s="149" t="s">
        <v>54</v>
      </c>
      <c r="E12" s="149" t="s">
        <v>55</v>
      </c>
      <c r="F12" s="149" t="s">
        <v>56</v>
      </c>
      <c r="G12" s="149" t="s">
        <v>57</v>
      </c>
      <c r="H12" s="149" t="s">
        <v>58</v>
      </c>
      <c r="I12" s="149" t="s">
        <v>59</v>
      </c>
      <c r="J12" s="149" t="s">
        <v>60</v>
      </c>
      <c r="K12" s="149" t="s">
        <v>61</v>
      </c>
      <c r="L12" s="149"/>
      <c r="M12" s="150" t="s">
        <v>62</v>
      </c>
      <c r="N12" s="149" t="s">
        <v>63</v>
      </c>
      <c r="O12" s="149" t="s">
        <v>6</v>
      </c>
      <c r="P12" s="149" t="s">
        <v>64</v>
      </c>
      <c r="Q12" s="149" t="s">
        <v>65</v>
      </c>
      <c r="R12" s="149" t="s">
        <v>66</v>
      </c>
      <c r="S12" s="149" t="s">
        <v>65</v>
      </c>
      <c r="T12" s="208">
        <v>3299060</v>
      </c>
      <c r="U12" s="201" t="s">
        <v>67</v>
      </c>
      <c r="V12" s="149" t="s">
        <v>68</v>
      </c>
      <c r="W12" s="149" t="s">
        <v>69</v>
      </c>
      <c r="X12" s="149" t="s">
        <v>70</v>
      </c>
      <c r="Y12" s="149" t="s">
        <v>71</v>
      </c>
      <c r="Z12" s="151">
        <v>4</v>
      </c>
      <c r="AA12" s="216" t="s">
        <v>72</v>
      </c>
      <c r="AB12" s="150" t="s">
        <v>73</v>
      </c>
      <c r="AC12" s="152">
        <v>46037</v>
      </c>
      <c r="AD12" s="152">
        <v>46387</v>
      </c>
      <c r="AE12" s="153">
        <v>0</v>
      </c>
      <c r="AF12" s="153">
        <v>0</v>
      </c>
      <c r="AG12" s="153">
        <v>864745000</v>
      </c>
      <c r="AH12" s="154">
        <v>0</v>
      </c>
      <c r="AI12" s="154">
        <v>0</v>
      </c>
      <c r="AJ12" s="153">
        <f t="shared" ref="AJ12:AJ43" si="0">SUM(AE12:AI12)</f>
        <v>864745000</v>
      </c>
      <c r="AM12" s="96"/>
    </row>
    <row r="13" spans="1:39" ht="55.5" customHeight="1" x14ac:dyDescent="0.25">
      <c r="A13" s="223" t="s">
        <v>90</v>
      </c>
      <c r="B13" s="155" t="s">
        <v>52</v>
      </c>
      <c r="C13" s="155" t="s">
        <v>53</v>
      </c>
      <c r="D13" s="155" t="s">
        <v>54</v>
      </c>
      <c r="E13" s="155" t="s">
        <v>74</v>
      </c>
      <c r="F13" s="155" t="s">
        <v>75</v>
      </c>
      <c r="G13" s="155" t="s">
        <v>76</v>
      </c>
      <c r="H13" s="155" t="s">
        <v>77</v>
      </c>
      <c r="I13" s="155" t="s">
        <v>78</v>
      </c>
      <c r="J13" s="155" t="s">
        <v>79</v>
      </c>
      <c r="K13" s="155" t="s">
        <v>80</v>
      </c>
      <c r="L13" s="155" t="s">
        <v>81</v>
      </c>
      <c r="M13" s="156" t="s">
        <v>82</v>
      </c>
      <c r="N13" s="155" t="s">
        <v>83</v>
      </c>
      <c r="O13" s="155" t="s">
        <v>482</v>
      </c>
      <c r="P13" s="155" t="s">
        <v>85</v>
      </c>
      <c r="Q13" s="149" t="s">
        <v>65</v>
      </c>
      <c r="R13" s="155" t="s">
        <v>86</v>
      </c>
      <c r="S13" s="149" t="s">
        <v>65</v>
      </c>
      <c r="T13" s="209">
        <v>3204014</v>
      </c>
      <c r="U13" s="109" t="s">
        <v>87</v>
      </c>
      <c r="V13" s="155" t="s">
        <v>88</v>
      </c>
      <c r="W13" s="155" t="s">
        <v>89</v>
      </c>
      <c r="X13" s="223" t="s">
        <v>90</v>
      </c>
      <c r="Y13" s="157" t="s">
        <v>91</v>
      </c>
      <c r="Z13" s="158">
        <v>1</v>
      </c>
      <c r="AA13" s="174" t="s">
        <v>92</v>
      </c>
      <c r="AB13" s="155" t="s">
        <v>93</v>
      </c>
      <c r="AC13" s="159">
        <v>46023</v>
      </c>
      <c r="AD13" s="159">
        <v>46387</v>
      </c>
      <c r="AE13" s="154">
        <v>0</v>
      </c>
      <c r="AF13" s="154">
        <v>0</v>
      </c>
      <c r="AG13" s="160">
        <v>849166665</v>
      </c>
      <c r="AH13" s="154">
        <v>0</v>
      </c>
      <c r="AI13" s="154">
        <v>0</v>
      </c>
      <c r="AJ13" s="161">
        <f t="shared" si="0"/>
        <v>849166665</v>
      </c>
      <c r="AM13" s="96" t="s">
        <v>483</v>
      </c>
    </row>
    <row r="14" spans="1:39" ht="55.5" customHeight="1" x14ac:dyDescent="0.25">
      <c r="A14" s="155" t="s">
        <v>95</v>
      </c>
      <c r="B14" s="155" t="s">
        <v>52</v>
      </c>
      <c r="C14" s="155" t="s">
        <v>53</v>
      </c>
      <c r="D14" s="155" t="s">
        <v>54</v>
      </c>
      <c r="E14" s="155" t="s">
        <v>74</v>
      </c>
      <c r="F14" s="155" t="s">
        <v>75</v>
      </c>
      <c r="G14" s="155" t="s">
        <v>76</v>
      </c>
      <c r="H14" s="155" t="s">
        <v>77</v>
      </c>
      <c r="I14" s="155" t="s">
        <v>78</v>
      </c>
      <c r="J14" s="155" t="s">
        <v>79</v>
      </c>
      <c r="K14" s="149" t="s">
        <v>61</v>
      </c>
      <c r="L14" s="155" t="s">
        <v>81</v>
      </c>
      <c r="M14" s="156" t="s">
        <v>82</v>
      </c>
      <c r="N14" s="155" t="s">
        <v>83</v>
      </c>
      <c r="O14" s="155" t="s">
        <v>482</v>
      </c>
      <c r="P14" s="155" t="s">
        <v>85</v>
      </c>
      <c r="Q14" s="149" t="s">
        <v>65</v>
      </c>
      <c r="R14" s="155" t="s">
        <v>86</v>
      </c>
      <c r="S14" s="149" t="s">
        <v>65</v>
      </c>
      <c r="T14" s="209">
        <v>3204014</v>
      </c>
      <c r="U14" s="109" t="s">
        <v>87</v>
      </c>
      <c r="V14" s="155" t="s">
        <v>88</v>
      </c>
      <c r="W14" s="155" t="s">
        <v>94</v>
      </c>
      <c r="X14" s="155" t="s">
        <v>95</v>
      </c>
      <c r="Y14" s="162" t="s">
        <v>96</v>
      </c>
      <c r="Z14" s="158">
        <v>1</v>
      </c>
      <c r="AA14" s="174" t="s">
        <v>97</v>
      </c>
      <c r="AB14" s="155" t="s">
        <v>93</v>
      </c>
      <c r="AC14" s="159">
        <v>46023</v>
      </c>
      <c r="AD14" s="159">
        <v>46387</v>
      </c>
      <c r="AE14" s="154">
        <v>0</v>
      </c>
      <c r="AF14" s="154">
        <v>0</v>
      </c>
      <c r="AG14" s="160">
        <v>495700000</v>
      </c>
      <c r="AH14" s="154">
        <v>0</v>
      </c>
      <c r="AI14" s="154">
        <v>0</v>
      </c>
      <c r="AJ14" s="220">
        <f t="shared" si="0"/>
        <v>495700000</v>
      </c>
      <c r="AM14" s="96"/>
    </row>
    <row r="15" spans="1:39" ht="75.75" customHeight="1" x14ac:dyDescent="0.25">
      <c r="A15" s="223" t="s">
        <v>99</v>
      </c>
      <c r="B15" s="155" t="s">
        <v>52</v>
      </c>
      <c r="C15" s="155" t="s">
        <v>53</v>
      </c>
      <c r="D15" s="155" t="s">
        <v>54</v>
      </c>
      <c r="E15" s="155" t="s">
        <v>74</v>
      </c>
      <c r="F15" s="155" t="s">
        <v>75</v>
      </c>
      <c r="G15" s="155" t="s">
        <v>76</v>
      </c>
      <c r="H15" s="155" t="s">
        <v>77</v>
      </c>
      <c r="I15" s="155" t="s">
        <v>78</v>
      </c>
      <c r="J15" s="155" t="s">
        <v>79</v>
      </c>
      <c r="K15" s="149" t="s">
        <v>61</v>
      </c>
      <c r="L15" s="155" t="s">
        <v>81</v>
      </c>
      <c r="M15" s="156" t="s">
        <v>82</v>
      </c>
      <c r="N15" s="155" t="s">
        <v>83</v>
      </c>
      <c r="O15" s="155" t="s">
        <v>482</v>
      </c>
      <c r="P15" s="155" t="s">
        <v>85</v>
      </c>
      <c r="Q15" s="149" t="s">
        <v>65</v>
      </c>
      <c r="R15" s="155" t="s">
        <v>86</v>
      </c>
      <c r="S15" s="149" t="s">
        <v>65</v>
      </c>
      <c r="T15" s="209">
        <v>3204014</v>
      </c>
      <c r="U15" s="109" t="s">
        <v>87</v>
      </c>
      <c r="V15" s="155" t="s">
        <v>88</v>
      </c>
      <c r="W15" s="155" t="s">
        <v>98</v>
      </c>
      <c r="X15" s="223" t="s">
        <v>99</v>
      </c>
      <c r="Y15" s="162" t="s">
        <v>100</v>
      </c>
      <c r="Z15" s="158">
        <v>1</v>
      </c>
      <c r="AA15" s="174" t="s">
        <v>101</v>
      </c>
      <c r="AB15" s="155" t="s">
        <v>93</v>
      </c>
      <c r="AC15" s="159">
        <v>46023</v>
      </c>
      <c r="AD15" s="159">
        <v>46387</v>
      </c>
      <c r="AE15" s="154">
        <v>0</v>
      </c>
      <c r="AF15" s="154">
        <v>0</v>
      </c>
      <c r="AG15" s="160">
        <v>1024592593</v>
      </c>
      <c r="AH15" s="154">
        <v>0</v>
      </c>
      <c r="AI15" s="154">
        <v>0</v>
      </c>
      <c r="AJ15" s="220">
        <f t="shared" si="0"/>
        <v>1024592593</v>
      </c>
      <c r="AM15" s="96"/>
    </row>
    <row r="16" spans="1:39" ht="55.5" customHeight="1" x14ac:dyDescent="0.25">
      <c r="A16" s="224" t="s">
        <v>107</v>
      </c>
      <c r="B16" s="155" t="s">
        <v>52</v>
      </c>
      <c r="C16" s="155" t="s">
        <v>53</v>
      </c>
      <c r="D16" s="155" t="s">
        <v>54</v>
      </c>
      <c r="E16" s="155" t="s">
        <v>74</v>
      </c>
      <c r="F16" s="155" t="s">
        <v>75</v>
      </c>
      <c r="G16" s="155" t="s">
        <v>102</v>
      </c>
      <c r="H16" s="155" t="s">
        <v>103</v>
      </c>
      <c r="I16" s="155" t="s">
        <v>78</v>
      </c>
      <c r="J16" s="155" t="s">
        <v>79</v>
      </c>
      <c r="K16" s="149" t="s">
        <v>61</v>
      </c>
      <c r="L16" s="155" t="s">
        <v>81</v>
      </c>
      <c r="M16" s="156" t="s">
        <v>82</v>
      </c>
      <c r="N16" s="155" t="s">
        <v>83</v>
      </c>
      <c r="O16" s="155" t="s">
        <v>482</v>
      </c>
      <c r="P16" s="155" t="s">
        <v>85</v>
      </c>
      <c r="Q16" s="149" t="s">
        <v>65</v>
      </c>
      <c r="R16" s="155" t="s">
        <v>86</v>
      </c>
      <c r="S16" s="149" t="s">
        <v>65</v>
      </c>
      <c r="T16" s="209">
        <v>3204048</v>
      </c>
      <c r="U16" s="109" t="s">
        <v>484</v>
      </c>
      <c r="V16" s="155" t="s">
        <v>105</v>
      </c>
      <c r="W16" s="155" t="s">
        <v>106</v>
      </c>
      <c r="X16" s="224" t="s">
        <v>107</v>
      </c>
      <c r="Y16" s="221" t="s">
        <v>108</v>
      </c>
      <c r="Z16" s="158">
        <v>1</v>
      </c>
      <c r="AA16" s="174" t="s">
        <v>109</v>
      </c>
      <c r="AB16" s="155" t="s">
        <v>93</v>
      </c>
      <c r="AC16" s="159">
        <v>46023</v>
      </c>
      <c r="AD16" s="159">
        <v>46387</v>
      </c>
      <c r="AE16" s="154">
        <v>0</v>
      </c>
      <c r="AF16" s="154">
        <v>0</v>
      </c>
      <c r="AG16" s="160">
        <v>420117974</v>
      </c>
      <c r="AH16" s="154">
        <v>0</v>
      </c>
      <c r="AI16" s="154">
        <v>0</v>
      </c>
      <c r="AJ16" s="161">
        <f t="shared" si="0"/>
        <v>420117974</v>
      </c>
      <c r="AM16" s="96"/>
    </row>
    <row r="17" spans="1:39" ht="55.5" customHeight="1" x14ac:dyDescent="0.25">
      <c r="A17" s="223" t="s">
        <v>113</v>
      </c>
      <c r="B17" s="155" t="s">
        <v>52</v>
      </c>
      <c r="C17" s="155" t="s">
        <v>53</v>
      </c>
      <c r="D17" s="155" t="s">
        <v>54</v>
      </c>
      <c r="E17" s="155" t="s">
        <v>74</v>
      </c>
      <c r="F17" s="155" t="s">
        <v>75</v>
      </c>
      <c r="G17" s="155" t="s">
        <v>102</v>
      </c>
      <c r="H17" s="155" t="s">
        <v>103</v>
      </c>
      <c r="I17" s="155" t="s">
        <v>110</v>
      </c>
      <c r="J17" s="155" t="s">
        <v>111</v>
      </c>
      <c r="K17" s="149" t="s">
        <v>61</v>
      </c>
      <c r="L17" s="155" t="s">
        <v>81</v>
      </c>
      <c r="M17" s="156" t="s">
        <v>82</v>
      </c>
      <c r="N17" s="155" t="s">
        <v>83</v>
      </c>
      <c r="O17" s="155" t="s">
        <v>482</v>
      </c>
      <c r="P17" s="155" t="s">
        <v>85</v>
      </c>
      <c r="Q17" s="149" t="s">
        <v>65</v>
      </c>
      <c r="R17" s="155" t="s">
        <v>86</v>
      </c>
      <c r="S17" s="149" t="s">
        <v>65</v>
      </c>
      <c r="T17" s="209">
        <v>3204014</v>
      </c>
      <c r="U17" s="109" t="s">
        <v>87</v>
      </c>
      <c r="V17" s="155" t="s">
        <v>88</v>
      </c>
      <c r="W17" s="155" t="s">
        <v>112</v>
      </c>
      <c r="X17" s="223" t="s">
        <v>113</v>
      </c>
      <c r="Y17" s="162" t="s">
        <v>114</v>
      </c>
      <c r="Z17" s="158">
        <v>1</v>
      </c>
      <c r="AA17" s="174" t="s">
        <v>115</v>
      </c>
      <c r="AB17" s="155" t="s">
        <v>93</v>
      </c>
      <c r="AC17" s="159">
        <v>46023</v>
      </c>
      <c r="AD17" s="159">
        <v>46387</v>
      </c>
      <c r="AE17" s="154">
        <v>0</v>
      </c>
      <c r="AF17" s="154">
        <v>0</v>
      </c>
      <c r="AG17" s="154">
        <v>607150000</v>
      </c>
      <c r="AH17" s="154">
        <v>0</v>
      </c>
      <c r="AI17" s="154">
        <v>0</v>
      </c>
      <c r="AJ17" s="161">
        <f t="shared" si="0"/>
        <v>607150000</v>
      </c>
      <c r="AM17" s="96"/>
    </row>
    <row r="18" spans="1:39" ht="55.5" customHeight="1" x14ac:dyDescent="0.25">
      <c r="A18" s="224" t="s">
        <v>119</v>
      </c>
      <c r="B18" s="155" t="s">
        <v>52</v>
      </c>
      <c r="C18" s="155" t="s">
        <v>53</v>
      </c>
      <c r="D18" s="155" t="s">
        <v>54</v>
      </c>
      <c r="E18" s="155" t="s">
        <v>74</v>
      </c>
      <c r="F18" s="155" t="s">
        <v>75</v>
      </c>
      <c r="G18" s="155" t="s">
        <v>102</v>
      </c>
      <c r="H18" s="155" t="s">
        <v>103</v>
      </c>
      <c r="I18" s="155" t="s">
        <v>110</v>
      </c>
      <c r="J18" s="155" t="s">
        <v>111</v>
      </c>
      <c r="K18" s="149" t="s">
        <v>485</v>
      </c>
      <c r="L18" s="155" t="s">
        <v>81</v>
      </c>
      <c r="M18" s="156" t="s">
        <v>82</v>
      </c>
      <c r="N18" s="155" t="s">
        <v>83</v>
      </c>
      <c r="O18" s="155" t="s">
        <v>482</v>
      </c>
      <c r="P18" s="155" t="s">
        <v>116</v>
      </c>
      <c r="Q18" s="155" t="s">
        <v>117</v>
      </c>
      <c r="R18" s="155" t="s">
        <v>116</v>
      </c>
      <c r="S18" s="149" t="s">
        <v>118</v>
      </c>
      <c r="T18" s="209" t="s">
        <v>65</v>
      </c>
      <c r="U18" s="109" t="s">
        <v>65</v>
      </c>
      <c r="V18" s="155" t="s">
        <v>65</v>
      </c>
      <c r="W18" s="155" t="s">
        <v>117</v>
      </c>
      <c r="X18" s="224" t="s">
        <v>119</v>
      </c>
      <c r="Y18" s="221" t="s">
        <v>120</v>
      </c>
      <c r="Z18" s="158">
        <v>1</v>
      </c>
      <c r="AA18" s="174" t="s">
        <v>121</v>
      </c>
      <c r="AB18" s="155" t="s">
        <v>93</v>
      </c>
      <c r="AC18" s="159">
        <v>45323</v>
      </c>
      <c r="AD18" s="159">
        <v>46022</v>
      </c>
      <c r="AE18" s="154">
        <v>0</v>
      </c>
      <c r="AF18" s="154">
        <v>0</v>
      </c>
      <c r="AG18" s="154">
        <v>0</v>
      </c>
      <c r="AH18" s="154">
        <v>0</v>
      </c>
      <c r="AI18" s="154">
        <v>0</v>
      </c>
      <c r="AJ18" s="161">
        <f t="shared" si="0"/>
        <v>0</v>
      </c>
      <c r="AM18" s="96"/>
    </row>
    <row r="19" spans="1:39" ht="55.5" customHeight="1" x14ac:dyDescent="0.25">
      <c r="A19" s="163" t="s">
        <v>130</v>
      </c>
      <c r="B19" s="163" t="s">
        <v>52</v>
      </c>
      <c r="C19" s="163" t="s">
        <v>53</v>
      </c>
      <c r="D19" s="163" t="s">
        <v>54</v>
      </c>
      <c r="E19" s="163" t="s">
        <v>74</v>
      </c>
      <c r="F19" s="163" t="s">
        <v>75</v>
      </c>
      <c r="G19" s="163" t="s">
        <v>122</v>
      </c>
      <c r="H19" s="163" t="s">
        <v>123</v>
      </c>
      <c r="I19" s="163" t="s">
        <v>78</v>
      </c>
      <c r="J19" s="163" t="s">
        <v>79</v>
      </c>
      <c r="K19" s="149" t="s">
        <v>61</v>
      </c>
      <c r="L19" s="163" t="s">
        <v>81</v>
      </c>
      <c r="M19" s="164" t="s">
        <v>124</v>
      </c>
      <c r="N19" s="163" t="s">
        <v>125</v>
      </c>
      <c r="O19" s="163" t="s">
        <v>486</v>
      </c>
      <c r="P19" s="163" t="s">
        <v>85</v>
      </c>
      <c r="Q19" s="149" t="s">
        <v>65</v>
      </c>
      <c r="R19" s="163" t="s">
        <v>127</v>
      </c>
      <c r="S19" s="149" t="s">
        <v>65</v>
      </c>
      <c r="T19" s="210">
        <v>3204048</v>
      </c>
      <c r="U19" s="129" t="s">
        <v>484</v>
      </c>
      <c r="V19" s="163" t="s">
        <v>128</v>
      </c>
      <c r="W19" s="163" t="s">
        <v>129</v>
      </c>
      <c r="X19" s="163" t="s">
        <v>130</v>
      </c>
      <c r="Y19" s="164" t="s">
        <v>131</v>
      </c>
      <c r="Z19" s="165">
        <v>16</v>
      </c>
      <c r="AA19" s="51" t="s">
        <v>132</v>
      </c>
      <c r="AB19" s="150" t="s">
        <v>73</v>
      </c>
      <c r="AC19" s="166">
        <v>46054</v>
      </c>
      <c r="AD19" s="166">
        <v>46387</v>
      </c>
      <c r="AE19" s="154">
        <v>0</v>
      </c>
      <c r="AF19" s="154">
        <v>0</v>
      </c>
      <c r="AG19" s="161">
        <v>941905000</v>
      </c>
      <c r="AH19" s="154">
        <v>0</v>
      </c>
      <c r="AI19" s="154">
        <v>0</v>
      </c>
      <c r="AJ19" s="220">
        <f t="shared" si="0"/>
        <v>941905000</v>
      </c>
      <c r="AM19" s="96"/>
    </row>
    <row r="20" spans="1:39" ht="55.5" customHeight="1" x14ac:dyDescent="0.25">
      <c r="A20" s="163" t="s">
        <v>138</v>
      </c>
      <c r="B20" s="163" t="s">
        <v>52</v>
      </c>
      <c r="C20" s="163" t="s">
        <v>53</v>
      </c>
      <c r="D20" s="163" t="s">
        <v>54</v>
      </c>
      <c r="E20" s="163" t="s">
        <v>74</v>
      </c>
      <c r="F20" s="163" t="s">
        <v>75</v>
      </c>
      <c r="G20" s="163" t="s">
        <v>133</v>
      </c>
      <c r="H20" s="163" t="s">
        <v>134</v>
      </c>
      <c r="I20" s="163" t="s">
        <v>78</v>
      </c>
      <c r="J20" s="163" t="s">
        <v>79</v>
      </c>
      <c r="K20" s="149" t="s">
        <v>61</v>
      </c>
      <c r="L20" s="163" t="s">
        <v>135</v>
      </c>
      <c r="M20" s="164" t="s">
        <v>124</v>
      </c>
      <c r="N20" s="163" t="s">
        <v>125</v>
      </c>
      <c r="O20" s="163" t="s">
        <v>487</v>
      </c>
      <c r="P20" s="163" t="s">
        <v>85</v>
      </c>
      <c r="Q20" s="149" t="s">
        <v>65</v>
      </c>
      <c r="R20" s="163" t="s">
        <v>127</v>
      </c>
      <c r="S20" s="149" t="s">
        <v>65</v>
      </c>
      <c r="T20" s="210">
        <v>3204007</v>
      </c>
      <c r="U20" s="129"/>
      <c r="V20" s="163"/>
      <c r="W20" s="163" t="s">
        <v>137</v>
      </c>
      <c r="X20" s="163" t="s">
        <v>138</v>
      </c>
      <c r="Y20" s="163" t="s">
        <v>488</v>
      </c>
      <c r="Z20" s="165">
        <v>19</v>
      </c>
      <c r="AA20" s="189" t="s">
        <v>140</v>
      </c>
      <c r="AB20" s="150" t="s">
        <v>73</v>
      </c>
      <c r="AC20" s="166">
        <v>46024</v>
      </c>
      <c r="AD20" s="166">
        <v>46387</v>
      </c>
      <c r="AE20" s="154">
        <v>0</v>
      </c>
      <c r="AF20" s="154">
        <v>0</v>
      </c>
      <c r="AG20" s="154">
        <v>0</v>
      </c>
      <c r="AH20" s="222">
        <v>4020000000</v>
      </c>
      <c r="AI20" s="154">
        <v>0</v>
      </c>
      <c r="AJ20" s="161">
        <f t="shared" si="0"/>
        <v>4020000000</v>
      </c>
      <c r="AM20" s="96"/>
    </row>
    <row r="21" spans="1:39" s="170" customFormat="1" ht="109.5" customHeight="1" x14ac:dyDescent="0.25">
      <c r="A21" s="164" t="s">
        <v>143</v>
      </c>
      <c r="B21" s="164" t="s">
        <v>52</v>
      </c>
      <c r="C21" s="164" t="s">
        <v>53</v>
      </c>
      <c r="D21" s="164" t="s">
        <v>54</v>
      </c>
      <c r="E21" s="164" t="s">
        <v>74</v>
      </c>
      <c r="F21" s="164" t="s">
        <v>75</v>
      </c>
      <c r="G21" s="164" t="s">
        <v>122</v>
      </c>
      <c r="H21" s="164" t="s">
        <v>123</v>
      </c>
      <c r="I21" s="164" t="s">
        <v>78</v>
      </c>
      <c r="J21" s="164" t="s">
        <v>79</v>
      </c>
      <c r="K21" s="150" t="s">
        <v>61</v>
      </c>
      <c r="L21" s="164" t="s">
        <v>81</v>
      </c>
      <c r="M21" s="164" t="s">
        <v>124</v>
      </c>
      <c r="N21" s="164" t="s">
        <v>125</v>
      </c>
      <c r="O21" s="164" t="s">
        <v>141</v>
      </c>
      <c r="P21" s="164" t="s">
        <v>85</v>
      </c>
      <c r="Q21" s="150" t="s">
        <v>65</v>
      </c>
      <c r="R21" s="164" t="s">
        <v>127</v>
      </c>
      <c r="S21" s="150" t="s">
        <v>65</v>
      </c>
      <c r="T21" s="205">
        <v>3204048</v>
      </c>
      <c r="U21" s="51" t="s">
        <v>484</v>
      </c>
      <c r="V21" s="164" t="s">
        <v>128</v>
      </c>
      <c r="W21" s="164" t="s">
        <v>142</v>
      </c>
      <c r="X21" s="164" t="s">
        <v>143</v>
      </c>
      <c r="Y21" s="164" t="s">
        <v>144</v>
      </c>
      <c r="Z21" s="165">
        <v>17</v>
      </c>
      <c r="AA21" s="51" t="s">
        <v>132</v>
      </c>
      <c r="AB21" s="150" t="s">
        <v>73</v>
      </c>
      <c r="AC21" s="166">
        <v>46024</v>
      </c>
      <c r="AD21" s="166">
        <v>46387</v>
      </c>
      <c r="AE21" s="232">
        <v>0</v>
      </c>
      <c r="AF21" s="232">
        <v>0</v>
      </c>
      <c r="AG21" s="172">
        <v>329245</v>
      </c>
      <c r="AH21" s="232">
        <v>0</v>
      </c>
      <c r="AI21" s="232">
        <v>0</v>
      </c>
      <c r="AJ21" s="172">
        <f t="shared" si="0"/>
        <v>329245</v>
      </c>
    </row>
    <row r="22" spans="1:39" ht="55.5" customHeight="1" x14ac:dyDescent="0.25">
      <c r="A22" s="163" t="s">
        <v>149</v>
      </c>
      <c r="B22" s="163" t="s">
        <v>52</v>
      </c>
      <c r="C22" s="163" t="s">
        <v>53</v>
      </c>
      <c r="D22" s="163" t="s">
        <v>54</v>
      </c>
      <c r="E22" s="163" t="s">
        <v>74</v>
      </c>
      <c r="F22" s="163" t="s">
        <v>75</v>
      </c>
      <c r="G22" s="163" t="s">
        <v>122</v>
      </c>
      <c r="H22" s="163" t="s">
        <v>123</v>
      </c>
      <c r="I22" s="163" t="s">
        <v>78</v>
      </c>
      <c r="J22" s="163" t="s">
        <v>79</v>
      </c>
      <c r="K22" s="149" t="s">
        <v>61</v>
      </c>
      <c r="L22" s="163" t="s">
        <v>81</v>
      </c>
      <c r="M22" s="164" t="s">
        <v>124</v>
      </c>
      <c r="N22" s="163" t="s">
        <v>125</v>
      </c>
      <c r="O22" s="163" t="s">
        <v>145</v>
      </c>
      <c r="P22" s="163" t="s">
        <v>85</v>
      </c>
      <c r="Q22" s="149" t="s">
        <v>65</v>
      </c>
      <c r="R22" s="163" t="s">
        <v>127</v>
      </c>
      <c r="S22" s="149" t="s">
        <v>65</v>
      </c>
      <c r="T22" s="210">
        <v>3204043</v>
      </c>
      <c r="U22" s="129" t="s">
        <v>146</v>
      </c>
      <c r="V22" s="163" t="s">
        <v>147</v>
      </c>
      <c r="W22" s="163" t="s">
        <v>148</v>
      </c>
      <c r="X22" s="163" t="s">
        <v>149</v>
      </c>
      <c r="Y22" s="163" t="s">
        <v>150</v>
      </c>
      <c r="Z22" s="165">
        <v>10</v>
      </c>
      <c r="AA22" s="189" t="s">
        <v>151</v>
      </c>
      <c r="AB22" s="150" t="s">
        <v>73</v>
      </c>
      <c r="AC22" s="166">
        <v>46024</v>
      </c>
      <c r="AD22" s="166">
        <v>46387</v>
      </c>
      <c r="AE22" s="154">
        <v>0</v>
      </c>
      <c r="AF22" s="154">
        <v>0</v>
      </c>
      <c r="AG22" s="161">
        <v>723460000</v>
      </c>
      <c r="AH22" s="154">
        <v>0</v>
      </c>
      <c r="AI22" s="154">
        <v>0</v>
      </c>
      <c r="AJ22" s="220">
        <f t="shared" si="0"/>
        <v>723460000</v>
      </c>
      <c r="AM22" s="96"/>
    </row>
    <row r="23" spans="1:39" ht="55.5" customHeight="1" x14ac:dyDescent="0.25">
      <c r="A23" s="163" t="s">
        <v>154</v>
      </c>
      <c r="B23" s="163" t="s">
        <v>52</v>
      </c>
      <c r="C23" s="163" t="s">
        <v>53</v>
      </c>
      <c r="D23" s="163" t="s">
        <v>54</v>
      </c>
      <c r="E23" s="163" t="s">
        <v>74</v>
      </c>
      <c r="F23" s="163" t="s">
        <v>75</v>
      </c>
      <c r="G23" s="163" t="s">
        <v>122</v>
      </c>
      <c r="H23" s="163" t="s">
        <v>123</v>
      </c>
      <c r="I23" s="163" t="s">
        <v>78</v>
      </c>
      <c r="J23" s="163" t="s">
        <v>79</v>
      </c>
      <c r="K23" s="149" t="s">
        <v>485</v>
      </c>
      <c r="L23" s="163" t="s">
        <v>81</v>
      </c>
      <c r="M23" s="164" t="s">
        <v>124</v>
      </c>
      <c r="N23" s="163" t="s">
        <v>125</v>
      </c>
      <c r="O23" s="163" t="s">
        <v>152</v>
      </c>
      <c r="P23" s="163" t="s">
        <v>85</v>
      </c>
      <c r="Q23" s="149" t="s">
        <v>65</v>
      </c>
      <c r="R23" s="163" t="s">
        <v>86</v>
      </c>
      <c r="S23" s="149" t="s">
        <v>65</v>
      </c>
      <c r="T23" s="210">
        <v>3204043</v>
      </c>
      <c r="U23" s="129"/>
      <c r="V23" s="163"/>
      <c r="W23" s="163" t="s">
        <v>153</v>
      </c>
      <c r="X23" s="163" t="s">
        <v>154</v>
      </c>
      <c r="Y23" s="163" t="s">
        <v>155</v>
      </c>
      <c r="Z23" s="165">
        <v>5</v>
      </c>
      <c r="AA23" s="51" t="s">
        <v>489</v>
      </c>
      <c r="AB23" s="150" t="s">
        <v>73</v>
      </c>
      <c r="AC23" s="166">
        <v>46023</v>
      </c>
      <c r="AD23" s="166">
        <v>46387</v>
      </c>
      <c r="AE23" s="154">
        <v>0</v>
      </c>
      <c r="AF23" s="154">
        <v>0</v>
      </c>
      <c r="AG23" s="154">
        <v>0</v>
      </c>
      <c r="AH23" s="154">
        <v>0</v>
      </c>
      <c r="AI23" s="154">
        <v>0</v>
      </c>
      <c r="AJ23" s="161">
        <f t="shared" si="0"/>
        <v>0</v>
      </c>
      <c r="AM23" s="96"/>
    </row>
    <row r="24" spans="1:39" ht="55.5" customHeight="1" x14ac:dyDescent="0.25">
      <c r="A24" s="163" t="s">
        <v>160</v>
      </c>
      <c r="B24" s="163" t="s">
        <v>52</v>
      </c>
      <c r="C24" s="163" t="s">
        <v>53</v>
      </c>
      <c r="D24" s="163" t="s">
        <v>54</v>
      </c>
      <c r="E24" s="163" t="s">
        <v>74</v>
      </c>
      <c r="F24" s="163" t="s">
        <v>75</v>
      </c>
      <c r="G24" s="163" t="s">
        <v>133</v>
      </c>
      <c r="H24" s="163" t="s">
        <v>134</v>
      </c>
      <c r="I24" s="163" t="s">
        <v>158</v>
      </c>
      <c r="J24" s="163" t="s">
        <v>159</v>
      </c>
      <c r="K24" s="149" t="s">
        <v>485</v>
      </c>
      <c r="L24" s="163" t="s">
        <v>81</v>
      </c>
      <c r="M24" s="164" t="s">
        <v>124</v>
      </c>
      <c r="N24" s="163" t="s">
        <v>125</v>
      </c>
      <c r="O24" s="163" t="s">
        <v>152</v>
      </c>
      <c r="P24" s="163" t="s">
        <v>85</v>
      </c>
      <c r="Q24" s="149" t="s">
        <v>65</v>
      </c>
      <c r="R24" s="163" t="s">
        <v>127</v>
      </c>
      <c r="S24" s="149" t="s">
        <v>65</v>
      </c>
      <c r="T24" s="210">
        <v>3204043</v>
      </c>
      <c r="U24" s="129"/>
      <c r="V24" s="163"/>
      <c r="W24" s="163" t="s">
        <v>153</v>
      </c>
      <c r="X24" s="163" t="s">
        <v>160</v>
      </c>
      <c r="Y24" s="163" t="s">
        <v>490</v>
      </c>
      <c r="Z24" s="165">
        <v>1</v>
      </c>
      <c r="AA24" s="51" t="s">
        <v>491</v>
      </c>
      <c r="AB24" s="150" t="s">
        <v>73</v>
      </c>
      <c r="AC24" s="166">
        <v>46023</v>
      </c>
      <c r="AD24" s="166">
        <v>46387</v>
      </c>
      <c r="AE24" s="154">
        <v>0</v>
      </c>
      <c r="AF24" s="154">
        <v>0</v>
      </c>
      <c r="AG24" s="154">
        <v>0</v>
      </c>
      <c r="AH24" s="154">
        <v>0</v>
      </c>
      <c r="AI24" s="154">
        <v>0</v>
      </c>
      <c r="AJ24" s="161">
        <f t="shared" si="0"/>
        <v>0</v>
      </c>
      <c r="AM24" s="96"/>
    </row>
    <row r="25" spans="1:39" ht="55.5" customHeight="1" x14ac:dyDescent="0.25">
      <c r="A25" s="163" t="s">
        <v>164</v>
      </c>
      <c r="B25" s="163" t="s">
        <v>52</v>
      </c>
      <c r="C25" s="163" t="s">
        <v>53</v>
      </c>
      <c r="D25" s="163" t="s">
        <v>54</v>
      </c>
      <c r="E25" s="163" t="s">
        <v>74</v>
      </c>
      <c r="F25" s="163" t="s">
        <v>75</v>
      </c>
      <c r="G25" s="163" t="s">
        <v>102</v>
      </c>
      <c r="H25" s="163" t="s">
        <v>103</v>
      </c>
      <c r="I25" s="163" t="s">
        <v>78</v>
      </c>
      <c r="J25" s="163" t="s">
        <v>79</v>
      </c>
      <c r="K25" s="149" t="s">
        <v>485</v>
      </c>
      <c r="L25" s="163" t="s">
        <v>163</v>
      </c>
      <c r="M25" s="164" t="s">
        <v>124</v>
      </c>
      <c r="N25" s="163" t="s">
        <v>125</v>
      </c>
      <c r="O25" s="163" t="s">
        <v>152</v>
      </c>
      <c r="P25" s="163" t="s">
        <v>85</v>
      </c>
      <c r="Q25" s="149" t="s">
        <v>65</v>
      </c>
      <c r="R25" s="163" t="s">
        <v>86</v>
      </c>
      <c r="S25" s="149" t="s">
        <v>65</v>
      </c>
      <c r="T25" s="210">
        <v>3204043</v>
      </c>
      <c r="U25" s="129"/>
      <c r="V25" s="163"/>
      <c r="W25" s="163" t="s">
        <v>153</v>
      </c>
      <c r="X25" s="163" t="s">
        <v>164</v>
      </c>
      <c r="Y25" s="163" t="s">
        <v>492</v>
      </c>
      <c r="Z25" s="186">
        <v>4</v>
      </c>
      <c r="AA25" s="189" t="s">
        <v>166</v>
      </c>
      <c r="AB25" s="150" t="s">
        <v>73</v>
      </c>
      <c r="AC25" s="166">
        <v>46023</v>
      </c>
      <c r="AD25" s="166">
        <v>46387</v>
      </c>
      <c r="AE25" s="154">
        <v>0</v>
      </c>
      <c r="AF25" s="154">
        <v>0</v>
      </c>
      <c r="AG25" s="154">
        <v>0</v>
      </c>
      <c r="AH25" s="154">
        <v>0</v>
      </c>
      <c r="AI25" s="154">
        <v>0</v>
      </c>
      <c r="AJ25" s="161">
        <f t="shared" si="0"/>
        <v>0</v>
      </c>
      <c r="AM25" s="96"/>
    </row>
    <row r="26" spans="1:39" ht="55.5" customHeight="1" x14ac:dyDescent="0.25">
      <c r="A26" s="163" t="s">
        <v>493</v>
      </c>
      <c r="B26" s="163" t="s">
        <v>52</v>
      </c>
      <c r="C26" s="163" t="s">
        <v>53</v>
      </c>
      <c r="D26" s="163" t="s">
        <v>54</v>
      </c>
      <c r="E26" s="163" t="s">
        <v>74</v>
      </c>
      <c r="F26" s="163" t="s">
        <v>75</v>
      </c>
      <c r="G26" s="163" t="s">
        <v>133</v>
      </c>
      <c r="H26" s="163" t="s">
        <v>134</v>
      </c>
      <c r="I26" s="163" t="s">
        <v>78</v>
      </c>
      <c r="J26" s="163" t="s">
        <v>79</v>
      </c>
      <c r="K26" s="149" t="s">
        <v>485</v>
      </c>
      <c r="L26" s="163" t="s">
        <v>81</v>
      </c>
      <c r="M26" s="164" t="s">
        <v>124</v>
      </c>
      <c r="N26" s="163" t="s">
        <v>125</v>
      </c>
      <c r="O26" s="163" t="s">
        <v>152</v>
      </c>
      <c r="P26" s="163" t="s">
        <v>85</v>
      </c>
      <c r="Q26" s="149" t="s">
        <v>65</v>
      </c>
      <c r="R26" s="163" t="s">
        <v>86</v>
      </c>
      <c r="S26" s="149" t="s">
        <v>65</v>
      </c>
      <c r="T26" s="210">
        <v>3204043</v>
      </c>
      <c r="U26" s="129"/>
      <c r="V26" s="163"/>
      <c r="W26" s="163" t="s">
        <v>153</v>
      </c>
      <c r="X26" s="163" t="s">
        <v>493</v>
      </c>
      <c r="Y26" s="163" t="s">
        <v>494</v>
      </c>
      <c r="Z26" s="186">
        <v>2</v>
      </c>
      <c r="AA26" s="189" t="s">
        <v>495</v>
      </c>
      <c r="AB26" s="150" t="s">
        <v>73</v>
      </c>
      <c r="AC26" s="166">
        <v>46023</v>
      </c>
      <c r="AD26" s="166">
        <v>46387</v>
      </c>
      <c r="AE26" s="154">
        <v>0</v>
      </c>
      <c r="AF26" s="154">
        <v>0</v>
      </c>
      <c r="AG26" s="154">
        <v>0</v>
      </c>
      <c r="AH26" s="154">
        <v>0</v>
      </c>
      <c r="AI26" s="154">
        <v>0</v>
      </c>
      <c r="AJ26" s="161">
        <f t="shared" si="0"/>
        <v>0</v>
      </c>
      <c r="AM26" s="96"/>
    </row>
    <row r="27" spans="1:39" ht="55.5" customHeight="1" x14ac:dyDescent="0.25">
      <c r="A27" s="163" t="s">
        <v>172</v>
      </c>
      <c r="B27" s="163" t="s">
        <v>52</v>
      </c>
      <c r="C27" s="163" t="s">
        <v>53</v>
      </c>
      <c r="D27" s="163" t="s">
        <v>54</v>
      </c>
      <c r="E27" s="163" t="s">
        <v>74</v>
      </c>
      <c r="F27" s="163" t="s">
        <v>75</v>
      </c>
      <c r="G27" s="163" t="s">
        <v>170</v>
      </c>
      <c r="H27" s="163" t="s">
        <v>171</v>
      </c>
      <c r="I27" s="163" t="s">
        <v>78</v>
      </c>
      <c r="J27" s="163" t="s">
        <v>79</v>
      </c>
      <c r="K27" s="149" t="s">
        <v>485</v>
      </c>
      <c r="L27" s="163" t="s">
        <v>81</v>
      </c>
      <c r="M27" s="164" t="s">
        <v>124</v>
      </c>
      <c r="N27" s="163" t="s">
        <v>125</v>
      </c>
      <c r="O27" s="163" t="s">
        <v>152</v>
      </c>
      <c r="P27" s="163" t="s">
        <v>85</v>
      </c>
      <c r="Q27" s="149" t="s">
        <v>65</v>
      </c>
      <c r="R27" s="163" t="s">
        <v>86</v>
      </c>
      <c r="S27" s="149" t="s">
        <v>65</v>
      </c>
      <c r="T27" s="210">
        <v>3204043</v>
      </c>
      <c r="U27" s="129"/>
      <c r="V27" s="163"/>
      <c r="W27" s="163" t="s">
        <v>153</v>
      </c>
      <c r="X27" s="163" t="s">
        <v>172</v>
      </c>
      <c r="Y27" s="163" t="s">
        <v>173</v>
      </c>
      <c r="Z27" s="186">
        <v>4</v>
      </c>
      <c r="AA27" s="189" t="s">
        <v>174</v>
      </c>
      <c r="AB27" s="150" t="s">
        <v>73</v>
      </c>
      <c r="AC27" s="166">
        <v>46023</v>
      </c>
      <c r="AD27" s="166">
        <v>46387</v>
      </c>
      <c r="AE27" s="154">
        <v>0</v>
      </c>
      <c r="AF27" s="154">
        <v>0</v>
      </c>
      <c r="AG27" s="154">
        <v>0</v>
      </c>
      <c r="AH27" s="154">
        <v>0</v>
      </c>
      <c r="AI27" s="154">
        <v>0</v>
      </c>
      <c r="AJ27" s="161">
        <f t="shared" si="0"/>
        <v>0</v>
      </c>
      <c r="AM27" s="96"/>
    </row>
    <row r="28" spans="1:39" ht="55.5" customHeight="1" x14ac:dyDescent="0.25">
      <c r="A28" s="155" t="s">
        <v>182</v>
      </c>
      <c r="B28" s="155" t="s">
        <v>52</v>
      </c>
      <c r="C28" s="155" t="s">
        <v>53</v>
      </c>
      <c r="D28" s="155" t="s">
        <v>54</v>
      </c>
      <c r="E28" s="155" t="s">
        <v>74</v>
      </c>
      <c r="F28" s="155" t="s">
        <v>75</v>
      </c>
      <c r="G28" s="155" t="s">
        <v>122</v>
      </c>
      <c r="H28" s="155" t="s">
        <v>123</v>
      </c>
      <c r="I28" s="155" t="s">
        <v>78</v>
      </c>
      <c r="J28" s="155" t="s">
        <v>79</v>
      </c>
      <c r="K28" s="149" t="s">
        <v>61</v>
      </c>
      <c r="L28" s="155" t="s">
        <v>163</v>
      </c>
      <c r="M28" s="156" t="s">
        <v>175</v>
      </c>
      <c r="N28" s="155" t="s">
        <v>176</v>
      </c>
      <c r="O28" s="155" t="s">
        <v>177</v>
      </c>
      <c r="P28" s="155" t="s">
        <v>85</v>
      </c>
      <c r="Q28" s="149" t="s">
        <v>65</v>
      </c>
      <c r="R28" s="155" t="s">
        <v>86</v>
      </c>
      <c r="S28" s="149" t="s">
        <v>65</v>
      </c>
      <c r="T28" s="209">
        <v>3204041</v>
      </c>
      <c r="U28" s="109" t="s">
        <v>179</v>
      </c>
      <c r="V28" s="155" t="s">
        <v>180</v>
      </c>
      <c r="W28" s="155" t="s">
        <v>181</v>
      </c>
      <c r="X28" s="155" t="s">
        <v>182</v>
      </c>
      <c r="Y28" s="155" t="s">
        <v>183</v>
      </c>
      <c r="Z28" s="167">
        <v>7000</v>
      </c>
      <c r="AA28" s="63" t="s">
        <v>184</v>
      </c>
      <c r="AB28" s="150" t="s">
        <v>73</v>
      </c>
      <c r="AC28" s="159">
        <v>46054</v>
      </c>
      <c r="AD28" s="159">
        <v>46371</v>
      </c>
      <c r="AE28" s="154">
        <v>0</v>
      </c>
      <c r="AF28" s="154">
        <v>0</v>
      </c>
      <c r="AG28" s="214">
        <v>5679715158</v>
      </c>
      <c r="AH28" s="154">
        <v>0</v>
      </c>
      <c r="AI28" s="154">
        <v>0</v>
      </c>
      <c r="AJ28" s="161">
        <f t="shared" si="0"/>
        <v>5679715158</v>
      </c>
      <c r="AM28" s="96"/>
    </row>
    <row r="29" spans="1:39" ht="55.5" customHeight="1" x14ac:dyDescent="0.25">
      <c r="A29" s="155" t="s">
        <v>496</v>
      </c>
      <c r="B29" s="155" t="s">
        <v>52</v>
      </c>
      <c r="C29" s="155" t="s">
        <v>53</v>
      </c>
      <c r="D29" s="155" t="s">
        <v>54</v>
      </c>
      <c r="E29" s="155" t="s">
        <v>74</v>
      </c>
      <c r="F29" s="155" t="s">
        <v>75</v>
      </c>
      <c r="G29" s="155" t="s">
        <v>122</v>
      </c>
      <c r="H29" s="155" t="s">
        <v>123</v>
      </c>
      <c r="I29" s="155" t="s">
        <v>78</v>
      </c>
      <c r="J29" s="155" t="s">
        <v>79</v>
      </c>
      <c r="K29" s="149" t="s">
        <v>61</v>
      </c>
      <c r="L29" s="155" t="s">
        <v>163</v>
      </c>
      <c r="M29" s="156" t="s">
        <v>175</v>
      </c>
      <c r="N29" s="155" t="s">
        <v>176</v>
      </c>
      <c r="O29" s="155" t="s">
        <v>185</v>
      </c>
      <c r="P29" s="155" t="s">
        <v>85</v>
      </c>
      <c r="Q29" s="149" t="s">
        <v>65</v>
      </c>
      <c r="R29" s="155" t="s">
        <v>86</v>
      </c>
      <c r="S29" s="149" t="s">
        <v>65</v>
      </c>
      <c r="T29" s="209">
        <v>3204041</v>
      </c>
      <c r="U29" s="109" t="s">
        <v>179</v>
      </c>
      <c r="V29" s="155" t="s">
        <v>180</v>
      </c>
      <c r="W29" s="155" t="s">
        <v>186</v>
      </c>
      <c r="X29" s="155" t="s">
        <v>496</v>
      </c>
      <c r="Y29" s="155" t="s">
        <v>188</v>
      </c>
      <c r="Z29" s="167">
        <v>12</v>
      </c>
      <c r="AA29" s="63" t="s">
        <v>497</v>
      </c>
      <c r="AB29" s="150" t="s">
        <v>73</v>
      </c>
      <c r="AC29" s="159">
        <v>46023</v>
      </c>
      <c r="AD29" s="159">
        <v>46387</v>
      </c>
      <c r="AE29" s="154">
        <v>0</v>
      </c>
      <c r="AF29" s="154">
        <v>0</v>
      </c>
      <c r="AG29" s="214">
        <v>1119716707</v>
      </c>
      <c r="AH29" s="154">
        <v>0</v>
      </c>
      <c r="AI29" s="154">
        <v>0</v>
      </c>
      <c r="AJ29" s="161">
        <f t="shared" si="0"/>
        <v>1119716707</v>
      </c>
      <c r="AM29" s="96"/>
    </row>
    <row r="30" spans="1:39" ht="55.5" customHeight="1" x14ac:dyDescent="0.25">
      <c r="A30" s="155" t="s">
        <v>191</v>
      </c>
      <c r="B30" s="155" t="s">
        <v>52</v>
      </c>
      <c r="C30" s="155" t="s">
        <v>53</v>
      </c>
      <c r="D30" s="155" t="s">
        <v>54</v>
      </c>
      <c r="E30" s="155" t="s">
        <v>74</v>
      </c>
      <c r="F30" s="155" t="s">
        <v>75</v>
      </c>
      <c r="G30" s="155" t="s">
        <v>122</v>
      </c>
      <c r="H30" s="155" t="s">
        <v>123</v>
      </c>
      <c r="I30" s="155" t="s">
        <v>78</v>
      </c>
      <c r="J30" s="155" t="s">
        <v>79</v>
      </c>
      <c r="K30" s="149" t="s">
        <v>61</v>
      </c>
      <c r="L30" s="155" t="s">
        <v>163</v>
      </c>
      <c r="M30" s="156" t="s">
        <v>175</v>
      </c>
      <c r="N30" s="155" t="s">
        <v>176</v>
      </c>
      <c r="O30" s="155" t="s">
        <v>177</v>
      </c>
      <c r="P30" s="155" t="s">
        <v>85</v>
      </c>
      <c r="Q30" s="149" t="s">
        <v>65</v>
      </c>
      <c r="R30" s="155" t="s">
        <v>86</v>
      </c>
      <c r="S30" s="149" t="s">
        <v>65</v>
      </c>
      <c r="T30" s="209">
        <v>3204041</v>
      </c>
      <c r="U30" s="109" t="s">
        <v>179</v>
      </c>
      <c r="V30" s="155" t="s">
        <v>180</v>
      </c>
      <c r="W30" s="155" t="s">
        <v>190</v>
      </c>
      <c r="X30" s="155" t="s">
        <v>191</v>
      </c>
      <c r="Y30" s="155" t="s">
        <v>498</v>
      </c>
      <c r="Z30" s="167">
        <v>12</v>
      </c>
      <c r="AA30" s="63" t="s">
        <v>499</v>
      </c>
      <c r="AB30" s="150" t="s">
        <v>73</v>
      </c>
      <c r="AC30" s="159">
        <v>46054</v>
      </c>
      <c r="AD30" s="159">
        <v>46387</v>
      </c>
      <c r="AE30" s="154">
        <v>0</v>
      </c>
      <c r="AF30" s="154">
        <v>0</v>
      </c>
      <c r="AG30" s="154">
        <v>710342226</v>
      </c>
      <c r="AH30" s="154">
        <v>0</v>
      </c>
      <c r="AI30" s="154">
        <v>0</v>
      </c>
      <c r="AJ30" s="161">
        <f t="shared" si="0"/>
        <v>710342226</v>
      </c>
      <c r="AM30" s="96"/>
    </row>
    <row r="31" spans="1:39" ht="69" customHeight="1" x14ac:dyDescent="0.25">
      <c r="A31" s="155" t="s">
        <v>500</v>
      </c>
      <c r="B31" s="155" t="s">
        <v>52</v>
      </c>
      <c r="C31" s="155" t="s">
        <v>53</v>
      </c>
      <c r="D31" s="155" t="s">
        <v>54</v>
      </c>
      <c r="E31" s="155" t="s">
        <v>74</v>
      </c>
      <c r="F31" s="155" t="s">
        <v>75</v>
      </c>
      <c r="G31" s="155" t="s">
        <v>122</v>
      </c>
      <c r="H31" s="155" t="s">
        <v>123</v>
      </c>
      <c r="I31" s="155" t="s">
        <v>78</v>
      </c>
      <c r="J31" s="155" t="s">
        <v>79</v>
      </c>
      <c r="K31" s="149" t="s">
        <v>61</v>
      </c>
      <c r="L31" s="155" t="s">
        <v>163</v>
      </c>
      <c r="M31" s="156" t="s">
        <v>175</v>
      </c>
      <c r="N31" s="155" t="s">
        <v>176</v>
      </c>
      <c r="O31" s="155" t="s">
        <v>194</v>
      </c>
      <c r="P31" s="155" t="s">
        <v>85</v>
      </c>
      <c r="Q31" s="149" t="s">
        <v>65</v>
      </c>
      <c r="R31" s="155" t="s">
        <v>86</v>
      </c>
      <c r="S31" s="149" t="s">
        <v>65</v>
      </c>
      <c r="T31" s="209">
        <v>3204041</v>
      </c>
      <c r="U31" s="109" t="s">
        <v>179</v>
      </c>
      <c r="V31" s="155" t="s">
        <v>180</v>
      </c>
      <c r="W31" s="155" t="s">
        <v>195</v>
      </c>
      <c r="X31" s="155" t="s">
        <v>500</v>
      </c>
      <c r="Y31" s="157" t="s">
        <v>501</v>
      </c>
      <c r="Z31" s="167">
        <v>85</v>
      </c>
      <c r="AA31" s="130" t="s">
        <v>198</v>
      </c>
      <c r="AB31" s="155" t="s">
        <v>93</v>
      </c>
      <c r="AC31" s="159">
        <v>46054</v>
      </c>
      <c r="AD31" s="159">
        <v>46387</v>
      </c>
      <c r="AE31" s="154">
        <v>0</v>
      </c>
      <c r="AF31" s="154">
        <v>0</v>
      </c>
      <c r="AG31" s="214">
        <v>1237389595</v>
      </c>
      <c r="AH31" s="154">
        <v>0</v>
      </c>
      <c r="AI31" s="154">
        <v>0</v>
      </c>
      <c r="AJ31" s="161">
        <f t="shared" si="0"/>
        <v>1237389595</v>
      </c>
      <c r="AM31" s="96"/>
    </row>
    <row r="32" spans="1:39" ht="55.5" customHeight="1" x14ac:dyDescent="0.25">
      <c r="A32" s="155" t="s">
        <v>200</v>
      </c>
      <c r="B32" s="155" t="s">
        <v>52</v>
      </c>
      <c r="C32" s="155" t="s">
        <v>53</v>
      </c>
      <c r="D32" s="155" t="s">
        <v>54</v>
      </c>
      <c r="E32" s="155" t="s">
        <v>74</v>
      </c>
      <c r="F32" s="155" t="s">
        <v>75</v>
      </c>
      <c r="G32" s="155" t="s">
        <v>122</v>
      </c>
      <c r="H32" s="155" t="s">
        <v>123</v>
      </c>
      <c r="I32" s="155" t="s">
        <v>78</v>
      </c>
      <c r="J32" s="155" t="s">
        <v>79</v>
      </c>
      <c r="K32" s="149" t="s">
        <v>61</v>
      </c>
      <c r="L32" s="155" t="s">
        <v>163</v>
      </c>
      <c r="M32" s="156" t="s">
        <v>175</v>
      </c>
      <c r="N32" s="155" t="s">
        <v>176</v>
      </c>
      <c r="O32" s="155" t="s">
        <v>177</v>
      </c>
      <c r="P32" s="155" t="s">
        <v>85</v>
      </c>
      <c r="Q32" s="149" t="s">
        <v>65</v>
      </c>
      <c r="R32" s="155" t="s">
        <v>86</v>
      </c>
      <c r="S32" s="149" t="s">
        <v>65</v>
      </c>
      <c r="T32" s="209">
        <v>3204041</v>
      </c>
      <c r="U32" s="109" t="s">
        <v>179</v>
      </c>
      <c r="V32" s="155" t="s">
        <v>180</v>
      </c>
      <c r="W32" s="155" t="s">
        <v>199</v>
      </c>
      <c r="X32" s="155" t="s">
        <v>200</v>
      </c>
      <c r="Y32" s="155" t="s">
        <v>201</v>
      </c>
      <c r="Z32" s="167">
        <v>100</v>
      </c>
      <c r="AA32" s="63" t="s">
        <v>202</v>
      </c>
      <c r="AB32" s="150" t="s">
        <v>73</v>
      </c>
      <c r="AC32" s="159">
        <v>46174</v>
      </c>
      <c r="AD32" s="159">
        <v>46387</v>
      </c>
      <c r="AE32" s="154">
        <v>0</v>
      </c>
      <c r="AF32" s="154">
        <v>0</v>
      </c>
      <c r="AG32" s="215">
        <v>3420200000</v>
      </c>
      <c r="AH32" s="154">
        <v>0</v>
      </c>
      <c r="AI32" s="154">
        <v>0</v>
      </c>
      <c r="AJ32" s="161">
        <f t="shared" si="0"/>
        <v>3420200000</v>
      </c>
      <c r="AM32" s="96"/>
    </row>
    <row r="33" spans="1:39" ht="55.5" customHeight="1" x14ac:dyDescent="0.25">
      <c r="A33" s="155" t="s">
        <v>204</v>
      </c>
      <c r="B33" s="155" t="s">
        <v>52</v>
      </c>
      <c r="C33" s="155" t="s">
        <v>53</v>
      </c>
      <c r="D33" s="155" t="s">
        <v>54</v>
      </c>
      <c r="E33" s="155" t="s">
        <v>74</v>
      </c>
      <c r="F33" s="155" t="s">
        <v>75</v>
      </c>
      <c r="G33" s="155" t="s">
        <v>122</v>
      </c>
      <c r="H33" s="155" t="s">
        <v>123</v>
      </c>
      <c r="I33" s="155" t="s">
        <v>78</v>
      </c>
      <c r="J33" s="155" t="s">
        <v>79</v>
      </c>
      <c r="K33" s="149" t="s">
        <v>61</v>
      </c>
      <c r="L33" s="155" t="s">
        <v>163</v>
      </c>
      <c r="M33" s="156" t="s">
        <v>175</v>
      </c>
      <c r="N33" s="155" t="s">
        <v>176</v>
      </c>
      <c r="O33" s="155" t="s">
        <v>177</v>
      </c>
      <c r="P33" s="155" t="s">
        <v>85</v>
      </c>
      <c r="Q33" s="149" t="s">
        <v>65</v>
      </c>
      <c r="R33" s="155" t="s">
        <v>86</v>
      </c>
      <c r="S33" s="149" t="s">
        <v>65</v>
      </c>
      <c r="T33" s="209">
        <v>3204041</v>
      </c>
      <c r="U33" s="109" t="s">
        <v>179</v>
      </c>
      <c r="V33" s="155" t="s">
        <v>180</v>
      </c>
      <c r="W33" s="155" t="s">
        <v>203</v>
      </c>
      <c r="X33" s="155" t="s">
        <v>204</v>
      </c>
      <c r="Y33" s="155" t="s">
        <v>205</v>
      </c>
      <c r="Z33" s="167">
        <v>8</v>
      </c>
      <c r="AA33" s="63" t="s">
        <v>206</v>
      </c>
      <c r="AB33" s="150" t="s">
        <v>73</v>
      </c>
      <c r="AC33" s="159">
        <v>46204</v>
      </c>
      <c r="AD33" s="159">
        <v>46387</v>
      </c>
      <c r="AE33" s="154">
        <v>0</v>
      </c>
      <c r="AF33" s="154">
        <v>0</v>
      </c>
      <c r="AG33" s="214">
        <v>1000000000</v>
      </c>
      <c r="AH33" s="154">
        <v>0</v>
      </c>
      <c r="AI33" s="154">
        <v>0</v>
      </c>
      <c r="AJ33" s="161">
        <f t="shared" si="0"/>
        <v>1000000000</v>
      </c>
      <c r="AM33" s="96"/>
    </row>
    <row r="34" spans="1:39" ht="55.5" customHeight="1" x14ac:dyDescent="0.25">
      <c r="A34" s="155" t="s">
        <v>208</v>
      </c>
      <c r="B34" s="155" t="s">
        <v>52</v>
      </c>
      <c r="C34" s="155" t="s">
        <v>53</v>
      </c>
      <c r="D34" s="155" t="s">
        <v>54</v>
      </c>
      <c r="E34" s="155" t="s">
        <v>74</v>
      </c>
      <c r="F34" s="155" t="s">
        <v>75</v>
      </c>
      <c r="G34" s="155" t="s">
        <v>122</v>
      </c>
      <c r="H34" s="155" t="s">
        <v>123</v>
      </c>
      <c r="I34" s="155" t="s">
        <v>78</v>
      </c>
      <c r="J34" s="155" t="s">
        <v>79</v>
      </c>
      <c r="K34" s="149" t="s">
        <v>61</v>
      </c>
      <c r="L34" s="155" t="s">
        <v>163</v>
      </c>
      <c r="M34" s="156" t="s">
        <v>175</v>
      </c>
      <c r="N34" s="155" t="s">
        <v>176</v>
      </c>
      <c r="O34" s="155" t="s">
        <v>177</v>
      </c>
      <c r="P34" s="155" t="s">
        <v>85</v>
      </c>
      <c r="Q34" s="149" t="s">
        <v>65</v>
      </c>
      <c r="R34" s="155" t="s">
        <v>86</v>
      </c>
      <c r="S34" s="149" t="s">
        <v>65</v>
      </c>
      <c r="T34" s="209">
        <v>3204041</v>
      </c>
      <c r="U34" s="109" t="s">
        <v>179</v>
      </c>
      <c r="V34" s="155" t="s">
        <v>180</v>
      </c>
      <c r="W34" s="155" t="s">
        <v>207</v>
      </c>
      <c r="X34" s="155" t="s">
        <v>208</v>
      </c>
      <c r="Y34" s="155" t="s">
        <v>209</v>
      </c>
      <c r="Z34" s="167">
        <v>4</v>
      </c>
      <c r="AA34" s="63" t="s">
        <v>210</v>
      </c>
      <c r="AB34" s="150" t="s">
        <v>73</v>
      </c>
      <c r="AC34" s="159">
        <v>46204</v>
      </c>
      <c r="AD34" s="159">
        <v>46387</v>
      </c>
      <c r="AE34" s="154">
        <v>0</v>
      </c>
      <c r="AF34" s="154">
        <v>0</v>
      </c>
      <c r="AG34" s="214">
        <v>1000000000</v>
      </c>
      <c r="AH34" s="154">
        <v>0</v>
      </c>
      <c r="AI34" s="154">
        <v>0</v>
      </c>
      <c r="AJ34" s="161">
        <f t="shared" si="0"/>
        <v>1000000000</v>
      </c>
      <c r="AM34" s="96"/>
    </row>
    <row r="35" spans="1:39" s="170" customFormat="1" ht="69" customHeight="1" x14ac:dyDescent="0.25">
      <c r="A35" s="156" t="s">
        <v>213</v>
      </c>
      <c r="B35" s="156" t="s">
        <v>52</v>
      </c>
      <c r="C35" s="156" t="s">
        <v>53</v>
      </c>
      <c r="D35" s="156" t="s">
        <v>54</v>
      </c>
      <c r="E35" s="156" t="s">
        <v>74</v>
      </c>
      <c r="F35" s="156" t="s">
        <v>75</v>
      </c>
      <c r="G35" s="156" t="s">
        <v>122</v>
      </c>
      <c r="H35" s="156" t="s">
        <v>123</v>
      </c>
      <c r="I35" s="156" t="s">
        <v>78</v>
      </c>
      <c r="J35" s="156" t="s">
        <v>79</v>
      </c>
      <c r="K35" s="150" t="s">
        <v>61</v>
      </c>
      <c r="L35" s="156" t="s">
        <v>163</v>
      </c>
      <c r="M35" s="156" t="s">
        <v>175</v>
      </c>
      <c r="N35" s="156" t="s">
        <v>176</v>
      </c>
      <c r="O35" s="156" t="s">
        <v>211</v>
      </c>
      <c r="P35" s="156" t="s">
        <v>85</v>
      </c>
      <c r="Q35" s="150" t="s">
        <v>65</v>
      </c>
      <c r="R35" s="156" t="s">
        <v>86</v>
      </c>
      <c r="S35" s="150" t="s">
        <v>65</v>
      </c>
      <c r="T35" s="334">
        <v>3204041</v>
      </c>
      <c r="U35" s="63" t="s">
        <v>179</v>
      </c>
      <c r="V35" s="156" t="s">
        <v>180</v>
      </c>
      <c r="W35" s="156" t="s">
        <v>212</v>
      </c>
      <c r="X35" s="156" t="s">
        <v>213</v>
      </c>
      <c r="Y35" s="156" t="s">
        <v>214</v>
      </c>
      <c r="Z35" s="167">
        <v>3</v>
      </c>
      <c r="AA35" s="63" t="s">
        <v>215</v>
      </c>
      <c r="AB35" s="150" t="s">
        <v>73</v>
      </c>
      <c r="AC35" s="159">
        <v>46023</v>
      </c>
      <c r="AD35" s="168" t="s">
        <v>216</v>
      </c>
      <c r="AE35" s="232">
        <v>0</v>
      </c>
      <c r="AF35" s="232">
        <v>0</v>
      </c>
      <c r="AG35" s="232">
        <v>228545200</v>
      </c>
      <c r="AH35" s="232">
        <v>0</v>
      </c>
      <c r="AI35" s="232">
        <v>0</v>
      </c>
      <c r="AJ35" s="172">
        <f t="shared" si="0"/>
        <v>228545200</v>
      </c>
    </row>
    <row r="36" spans="1:39" s="170" customFormat="1" ht="55.5" customHeight="1" x14ac:dyDescent="0.25">
      <c r="A36" s="156" t="s">
        <v>220</v>
      </c>
      <c r="B36" s="156" t="s">
        <v>52</v>
      </c>
      <c r="C36" s="156" t="s">
        <v>53</v>
      </c>
      <c r="D36" s="156" t="s">
        <v>54</v>
      </c>
      <c r="E36" s="156" t="s">
        <v>74</v>
      </c>
      <c r="F36" s="156" t="s">
        <v>75</v>
      </c>
      <c r="G36" s="156" t="s">
        <v>76</v>
      </c>
      <c r="H36" s="156" t="s">
        <v>77</v>
      </c>
      <c r="I36" s="156" t="s">
        <v>78</v>
      </c>
      <c r="J36" s="156" t="s">
        <v>79</v>
      </c>
      <c r="K36" s="150" t="s">
        <v>61</v>
      </c>
      <c r="L36" s="156" t="s">
        <v>217</v>
      </c>
      <c r="M36" s="156" t="s">
        <v>175</v>
      </c>
      <c r="N36" s="156" t="s">
        <v>176</v>
      </c>
      <c r="O36" s="156" t="s">
        <v>218</v>
      </c>
      <c r="P36" s="156" t="s">
        <v>85</v>
      </c>
      <c r="Q36" s="150" t="s">
        <v>65</v>
      </c>
      <c r="R36" s="156" t="s">
        <v>86</v>
      </c>
      <c r="S36" s="150" t="s">
        <v>65</v>
      </c>
      <c r="T36" s="334">
        <v>3204041</v>
      </c>
      <c r="U36" s="63" t="s">
        <v>179</v>
      </c>
      <c r="V36" s="156" t="s">
        <v>180</v>
      </c>
      <c r="W36" s="156" t="s">
        <v>219</v>
      </c>
      <c r="X36" s="156" t="s">
        <v>220</v>
      </c>
      <c r="Y36" s="156" t="s">
        <v>221</v>
      </c>
      <c r="Z36" s="167">
        <v>80</v>
      </c>
      <c r="AA36" s="63" t="s">
        <v>222</v>
      </c>
      <c r="AB36" s="150" t="s">
        <v>73</v>
      </c>
      <c r="AC36" s="159">
        <v>46023</v>
      </c>
      <c r="AD36" s="168" t="s">
        <v>223</v>
      </c>
      <c r="AE36" s="232">
        <v>0</v>
      </c>
      <c r="AF36" s="232">
        <v>0</v>
      </c>
      <c r="AG36" s="232">
        <v>0</v>
      </c>
      <c r="AH36" s="331">
        <v>340000000</v>
      </c>
      <c r="AI36" s="232">
        <v>0</v>
      </c>
      <c r="AJ36" s="172">
        <f t="shared" si="0"/>
        <v>340000000</v>
      </c>
    </row>
    <row r="37" spans="1:39" ht="55.5" customHeight="1" x14ac:dyDescent="0.25">
      <c r="A37" s="155" t="s">
        <v>225</v>
      </c>
      <c r="B37" s="155" t="s">
        <v>52</v>
      </c>
      <c r="C37" s="155" t="s">
        <v>53</v>
      </c>
      <c r="D37" s="155" t="s">
        <v>54</v>
      </c>
      <c r="E37" s="155" t="s">
        <v>74</v>
      </c>
      <c r="F37" s="155" t="s">
        <v>75</v>
      </c>
      <c r="G37" s="155" t="s">
        <v>122</v>
      </c>
      <c r="H37" s="155" t="s">
        <v>123</v>
      </c>
      <c r="I37" s="155" t="s">
        <v>78</v>
      </c>
      <c r="J37" s="155" t="s">
        <v>79</v>
      </c>
      <c r="K37" s="149" t="s">
        <v>61</v>
      </c>
      <c r="L37" s="155" t="s">
        <v>163</v>
      </c>
      <c r="M37" s="156" t="s">
        <v>175</v>
      </c>
      <c r="N37" s="155" t="s">
        <v>176</v>
      </c>
      <c r="O37" s="155" t="s">
        <v>211</v>
      </c>
      <c r="P37" s="155" t="s">
        <v>85</v>
      </c>
      <c r="Q37" s="149" t="s">
        <v>65</v>
      </c>
      <c r="R37" s="155" t="s">
        <v>86</v>
      </c>
      <c r="S37" s="149" t="s">
        <v>65</v>
      </c>
      <c r="T37" s="209">
        <v>3204041</v>
      </c>
      <c r="U37" s="109" t="s">
        <v>179</v>
      </c>
      <c r="V37" s="155" t="s">
        <v>180</v>
      </c>
      <c r="W37" s="155" t="s">
        <v>224</v>
      </c>
      <c r="X37" s="156" t="s">
        <v>225</v>
      </c>
      <c r="Y37" s="155" t="s">
        <v>226</v>
      </c>
      <c r="Z37" s="167">
        <v>5</v>
      </c>
      <c r="AA37" s="156" t="s">
        <v>227</v>
      </c>
      <c r="AB37" s="150" t="s">
        <v>73</v>
      </c>
      <c r="AC37" s="159">
        <v>46023</v>
      </c>
      <c r="AD37" s="168" t="s">
        <v>223</v>
      </c>
      <c r="AE37" s="154">
        <v>0</v>
      </c>
      <c r="AF37" s="154">
        <v>0</v>
      </c>
      <c r="AG37" s="214">
        <v>961848000</v>
      </c>
      <c r="AH37" s="154">
        <v>0</v>
      </c>
      <c r="AI37" s="154">
        <v>0</v>
      </c>
      <c r="AJ37" s="161">
        <f t="shared" si="0"/>
        <v>961848000</v>
      </c>
      <c r="AM37" s="96"/>
    </row>
    <row r="38" spans="1:39" ht="55.5" customHeight="1" x14ac:dyDescent="0.25">
      <c r="A38" s="155" t="s">
        <v>230</v>
      </c>
      <c r="B38" s="155" t="s">
        <v>52</v>
      </c>
      <c r="C38" s="155" t="s">
        <v>53</v>
      </c>
      <c r="D38" s="155" t="s">
        <v>54</v>
      </c>
      <c r="E38" s="155" t="s">
        <v>74</v>
      </c>
      <c r="F38" s="155" t="s">
        <v>75</v>
      </c>
      <c r="G38" s="155" t="s">
        <v>122</v>
      </c>
      <c r="H38" s="155" t="s">
        <v>123</v>
      </c>
      <c r="I38" s="155" t="s">
        <v>78</v>
      </c>
      <c r="J38" s="155" t="s">
        <v>79</v>
      </c>
      <c r="K38" s="149" t="s">
        <v>61</v>
      </c>
      <c r="L38" s="155" t="s">
        <v>81</v>
      </c>
      <c r="M38" s="156" t="s">
        <v>175</v>
      </c>
      <c r="N38" s="155" t="s">
        <v>176</v>
      </c>
      <c r="O38" s="155" t="s">
        <v>228</v>
      </c>
      <c r="P38" s="155" t="s">
        <v>85</v>
      </c>
      <c r="Q38" s="149" t="s">
        <v>65</v>
      </c>
      <c r="R38" s="155" t="s">
        <v>127</v>
      </c>
      <c r="S38" s="149" t="s">
        <v>65</v>
      </c>
      <c r="T38" s="209">
        <v>3204043</v>
      </c>
      <c r="U38" s="109" t="s">
        <v>146</v>
      </c>
      <c r="V38" s="155" t="s">
        <v>147</v>
      </c>
      <c r="W38" s="155" t="s">
        <v>229</v>
      </c>
      <c r="X38" s="156" t="s">
        <v>230</v>
      </c>
      <c r="Y38" s="155" t="s">
        <v>226</v>
      </c>
      <c r="Z38" s="167">
        <v>2</v>
      </c>
      <c r="AA38" s="63" t="s">
        <v>231</v>
      </c>
      <c r="AB38" s="150" t="s">
        <v>73</v>
      </c>
      <c r="AC38" s="159">
        <v>46054</v>
      </c>
      <c r="AD38" s="159">
        <v>46387</v>
      </c>
      <c r="AE38" s="154">
        <v>0</v>
      </c>
      <c r="AF38" s="154">
        <v>0</v>
      </c>
      <c r="AG38" s="214">
        <v>1628431816</v>
      </c>
      <c r="AH38" s="154">
        <v>0</v>
      </c>
      <c r="AI38" s="154">
        <v>0</v>
      </c>
      <c r="AJ38" s="161">
        <f t="shared" si="0"/>
        <v>1628431816</v>
      </c>
      <c r="AM38" s="96"/>
    </row>
    <row r="39" spans="1:39" ht="55.5" customHeight="1" x14ac:dyDescent="0.25">
      <c r="A39" s="155" t="s">
        <v>230</v>
      </c>
      <c r="B39" s="155" t="s">
        <v>52</v>
      </c>
      <c r="C39" s="155" t="s">
        <v>53</v>
      </c>
      <c r="D39" s="155" t="s">
        <v>54</v>
      </c>
      <c r="E39" s="155" t="s">
        <v>74</v>
      </c>
      <c r="F39" s="155" t="s">
        <v>75</v>
      </c>
      <c r="G39" s="155" t="s">
        <v>122</v>
      </c>
      <c r="H39" s="155" t="s">
        <v>123</v>
      </c>
      <c r="I39" s="155" t="s">
        <v>78</v>
      </c>
      <c r="J39" s="155" t="s">
        <v>79</v>
      </c>
      <c r="K39" s="149" t="s">
        <v>61</v>
      </c>
      <c r="L39" s="155" t="s">
        <v>81</v>
      </c>
      <c r="M39" s="156" t="s">
        <v>175</v>
      </c>
      <c r="N39" s="155" t="s">
        <v>176</v>
      </c>
      <c r="O39" s="155" t="s">
        <v>228</v>
      </c>
      <c r="P39" s="155" t="s">
        <v>85</v>
      </c>
      <c r="Q39" s="149" t="s">
        <v>65</v>
      </c>
      <c r="R39" s="155" t="s">
        <v>127</v>
      </c>
      <c r="S39" s="149" t="s">
        <v>65</v>
      </c>
      <c r="T39" s="209">
        <v>3204043</v>
      </c>
      <c r="U39" s="109" t="s">
        <v>146</v>
      </c>
      <c r="V39" s="155" t="s">
        <v>147</v>
      </c>
      <c r="W39" s="155" t="s">
        <v>229</v>
      </c>
      <c r="X39" s="155" t="s">
        <v>230</v>
      </c>
      <c r="Y39" s="155" t="s">
        <v>226</v>
      </c>
      <c r="Z39" s="167">
        <v>12</v>
      </c>
      <c r="AA39" s="217" t="s">
        <v>233</v>
      </c>
      <c r="AB39" s="150" t="s">
        <v>73</v>
      </c>
      <c r="AC39" s="159">
        <v>45703</v>
      </c>
      <c r="AD39" s="159">
        <v>46022</v>
      </c>
      <c r="AE39" s="154">
        <v>0</v>
      </c>
      <c r="AF39" s="154">
        <v>0</v>
      </c>
      <c r="AG39" s="154">
        <v>187110000</v>
      </c>
      <c r="AH39" s="154">
        <v>0</v>
      </c>
      <c r="AI39" s="154">
        <v>0</v>
      </c>
      <c r="AJ39" s="161">
        <f t="shared" si="0"/>
        <v>187110000</v>
      </c>
      <c r="AM39" s="96"/>
    </row>
    <row r="40" spans="1:39" ht="55.5" customHeight="1" x14ac:dyDescent="0.25">
      <c r="A40" s="155" t="s">
        <v>235</v>
      </c>
      <c r="B40" s="155" t="s">
        <v>52</v>
      </c>
      <c r="C40" s="155" t="s">
        <v>53</v>
      </c>
      <c r="D40" s="155" t="s">
        <v>54</v>
      </c>
      <c r="E40" s="155" t="s">
        <v>74</v>
      </c>
      <c r="F40" s="155" t="s">
        <v>75</v>
      </c>
      <c r="G40" s="155" t="s">
        <v>76</v>
      </c>
      <c r="H40" s="155" t="s">
        <v>77</v>
      </c>
      <c r="I40" s="155" t="s">
        <v>78</v>
      </c>
      <c r="J40" s="155" t="s">
        <v>79</v>
      </c>
      <c r="K40" s="149" t="s">
        <v>61</v>
      </c>
      <c r="L40" s="155" t="s">
        <v>217</v>
      </c>
      <c r="M40" s="156" t="s">
        <v>175</v>
      </c>
      <c r="N40" s="155" t="s">
        <v>176</v>
      </c>
      <c r="O40" s="155" t="s">
        <v>218</v>
      </c>
      <c r="P40" s="155" t="s">
        <v>85</v>
      </c>
      <c r="Q40" s="149" t="s">
        <v>65</v>
      </c>
      <c r="R40" s="155" t="s">
        <v>127</v>
      </c>
      <c r="S40" s="149" t="s">
        <v>65</v>
      </c>
      <c r="T40" s="209">
        <v>3204043</v>
      </c>
      <c r="U40" s="109" t="s">
        <v>146</v>
      </c>
      <c r="V40" s="155" t="s">
        <v>147</v>
      </c>
      <c r="W40" s="155" t="s">
        <v>234</v>
      </c>
      <c r="X40" s="155" t="s">
        <v>235</v>
      </c>
      <c r="Y40" s="155" t="s">
        <v>236</v>
      </c>
      <c r="Z40" s="167">
        <v>100</v>
      </c>
      <c r="AA40" s="63" t="s">
        <v>237</v>
      </c>
      <c r="AB40" s="150" t="s">
        <v>73</v>
      </c>
      <c r="AC40" s="159">
        <v>46023</v>
      </c>
      <c r="AD40" s="168" t="s">
        <v>223</v>
      </c>
      <c r="AE40" s="154">
        <v>0</v>
      </c>
      <c r="AF40" s="154">
        <v>0</v>
      </c>
      <c r="AG40" s="154">
        <v>2748884854</v>
      </c>
      <c r="AH40" s="154">
        <v>0</v>
      </c>
      <c r="AI40" s="154">
        <v>0</v>
      </c>
      <c r="AJ40" s="161">
        <f t="shared" si="0"/>
        <v>2748884854</v>
      </c>
      <c r="AM40" s="96"/>
    </row>
    <row r="41" spans="1:39" ht="55.5" customHeight="1" x14ac:dyDescent="0.25">
      <c r="A41" s="155" t="s">
        <v>240</v>
      </c>
      <c r="B41" s="155" t="s">
        <v>52</v>
      </c>
      <c r="C41" s="155" t="s">
        <v>53</v>
      </c>
      <c r="D41" s="155" t="s">
        <v>54</v>
      </c>
      <c r="E41" s="155" t="s">
        <v>74</v>
      </c>
      <c r="F41" s="155" t="s">
        <v>75</v>
      </c>
      <c r="G41" s="155" t="s">
        <v>122</v>
      </c>
      <c r="H41" s="155" t="s">
        <v>123</v>
      </c>
      <c r="I41" s="155" t="s">
        <v>78</v>
      </c>
      <c r="J41" s="155" t="s">
        <v>79</v>
      </c>
      <c r="K41" s="149" t="s">
        <v>61</v>
      </c>
      <c r="L41" s="155" t="s">
        <v>163</v>
      </c>
      <c r="M41" s="156" t="s">
        <v>175</v>
      </c>
      <c r="N41" s="155" t="s">
        <v>176</v>
      </c>
      <c r="O41" s="155" t="s">
        <v>238</v>
      </c>
      <c r="P41" s="155" t="s">
        <v>85</v>
      </c>
      <c r="Q41" s="149" t="s">
        <v>65</v>
      </c>
      <c r="R41" s="155" t="s">
        <v>127</v>
      </c>
      <c r="S41" s="149" t="s">
        <v>65</v>
      </c>
      <c r="T41" s="209">
        <v>3204043</v>
      </c>
      <c r="U41" s="109" t="s">
        <v>146</v>
      </c>
      <c r="V41" s="155" t="s">
        <v>147</v>
      </c>
      <c r="W41" s="155" t="s">
        <v>239</v>
      </c>
      <c r="X41" s="155" t="s">
        <v>240</v>
      </c>
      <c r="Y41" s="155" t="s">
        <v>241</v>
      </c>
      <c r="Z41" s="167">
        <v>12</v>
      </c>
      <c r="AA41" s="63" t="s">
        <v>242</v>
      </c>
      <c r="AB41" s="150" t="s">
        <v>73</v>
      </c>
      <c r="AC41" s="159">
        <v>46023</v>
      </c>
      <c r="AD41" s="168" t="s">
        <v>223</v>
      </c>
      <c r="AE41" s="154">
        <v>0</v>
      </c>
      <c r="AF41" s="154">
        <v>0</v>
      </c>
      <c r="AG41" s="154">
        <v>310000000</v>
      </c>
      <c r="AH41" s="154">
        <v>0</v>
      </c>
      <c r="AI41" s="154">
        <v>0</v>
      </c>
      <c r="AJ41" s="161">
        <f t="shared" si="0"/>
        <v>310000000</v>
      </c>
      <c r="AM41" s="96"/>
    </row>
    <row r="42" spans="1:39" ht="55.5" customHeight="1" x14ac:dyDescent="0.25">
      <c r="A42" s="155" t="s">
        <v>240</v>
      </c>
      <c r="B42" s="155" t="s">
        <v>52</v>
      </c>
      <c r="C42" s="155" t="s">
        <v>53</v>
      </c>
      <c r="D42" s="155" t="s">
        <v>54</v>
      </c>
      <c r="E42" s="155" t="s">
        <v>74</v>
      </c>
      <c r="F42" s="155" t="s">
        <v>75</v>
      </c>
      <c r="G42" s="155" t="s">
        <v>122</v>
      </c>
      <c r="H42" s="155" t="s">
        <v>123</v>
      </c>
      <c r="I42" s="155" t="s">
        <v>78</v>
      </c>
      <c r="J42" s="155" t="s">
        <v>79</v>
      </c>
      <c r="K42" s="149" t="s">
        <v>485</v>
      </c>
      <c r="L42" s="155" t="s">
        <v>163</v>
      </c>
      <c r="M42" s="156" t="s">
        <v>175</v>
      </c>
      <c r="N42" s="155" t="s">
        <v>176</v>
      </c>
      <c r="O42" s="155" t="s">
        <v>238</v>
      </c>
      <c r="P42" s="155" t="s">
        <v>85</v>
      </c>
      <c r="Q42" s="149" t="s">
        <v>65</v>
      </c>
      <c r="R42" s="155" t="s">
        <v>127</v>
      </c>
      <c r="S42" s="149" t="s">
        <v>65</v>
      </c>
      <c r="T42" s="209">
        <v>3204043</v>
      </c>
      <c r="U42" s="109" t="s">
        <v>146</v>
      </c>
      <c r="V42" s="155" t="s">
        <v>147</v>
      </c>
      <c r="W42" s="155" t="s">
        <v>239</v>
      </c>
      <c r="X42" s="155" t="s">
        <v>240</v>
      </c>
      <c r="Y42" s="157" t="s">
        <v>241</v>
      </c>
      <c r="Z42" s="167">
        <v>61</v>
      </c>
      <c r="AA42" s="218" t="s">
        <v>502</v>
      </c>
      <c r="AB42" s="155" t="s">
        <v>93</v>
      </c>
      <c r="AC42" s="159">
        <v>46023</v>
      </c>
      <c r="AD42" s="168" t="s">
        <v>223</v>
      </c>
      <c r="AE42" s="154">
        <v>0</v>
      </c>
      <c r="AF42" s="154">
        <v>0</v>
      </c>
      <c r="AG42" s="154">
        <v>0</v>
      </c>
      <c r="AH42" s="154">
        <v>0</v>
      </c>
      <c r="AI42" s="154">
        <v>0</v>
      </c>
      <c r="AJ42" s="161">
        <f t="shared" si="0"/>
        <v>0</v>
      </c>
      <c r="AM42" s="96"/>
    </row>
    <row r="43" spans="1:39" ht="55.5" customHeight="1" x14ac:dyDescent="0.25">
      <c r="A43" s="155" t="s">
        <v>240</v>
      </c>
      <c r="B43" s="155" t="s">
        <v>52</v>
      </c>
      <c r="C43" s="155" t="s">
        <v>53</v>
      </c>
      <c r="D43" s="155" t="s">
        <v>54</v>
      </c>
      <c r="E43" s="155" t="s">
        <v>74</v>
      </c>
      <c r="F43" s="155" t="s">
        <v>75</v>
      </c>
      <c r="G43" s="155" t="s">
        <v>122</v>
      </c>
      <c r="H43" s="155" t="s">
        <v>123</v>
      </c>
      <c r="I43" s="155" t="s">
        <v>78</v>
      </c>
      <c r="J43" s="155" t="s">
        <v>79</v>
      </c>
      <c r="K43" s="149" t="s">
        <v>61</v>
      </c>
      <c r="L43" s="155" t="s">
        <v>163</v>
      </c>
      <c r="M43" s="156" t="s">
        <v>175</v>
      </c>
      <c r="N43" s="155" t="s">
        <v>176</v>
      </c>
      <c r="O43" s="155" t="s">
        <v>238</v>
      </c>
      <c r="P43" s="155" t="s">
        <v>85</v>
      </c>
      <c r="Q43" s="149" t="s">
        <v>65</v>
      </c>
      <c r="R43" s="155" t="s">
        <v>127</v>
      </c>
      <c r="S43" s="149" t="s">
        <v>65</v>
      </c>
      <c r="T43" s="209">
        <v>3204043</v>
      </c>
      <c r="U43" s="109" t="s">
        <v>146</v>
      </c>
      <c r="V43" s="155" t="s">
        <v>147</v>
      </c>
      <c r="W43" s="155" t="s">
        <v>239</v>
      </c>
      <c r="X43" s="155" t="s">
        <v>240</v>
      </c>
      <c r="Y43" s="155" t="s">
        <v>241</v>
      </c>
      <c r="Z43" s="167">
        <v>12</v>
      </c>
      <c r="AA43" s="63" t="s">
        <v>245</v>
      </c>
      <c r="AB43" s="150" t="s">
        <v>73</v>
      </c>
      <c r="AC43" s="159">
        <v>46023</v>
      </c>
      <c r="AD43" s="168" t="s">
        <v>223</v>
      </c>
      <c r="AE43" s="154">
        <v>0</v>
      </c>
      <c r="AF43" s="154">
        <v>0</v>
      </c>
      <c r="AG43" s="154">
        <v>97000000</v>
      </c>
      <c r="AH43" s="154">
        <v>0</v>
      </c>
      <c r="AI43" s="154">
        <v>0</v>
      </c>
      <c r="AJ43" s="161">
        <f t="shared" si="0"/>
        <v>97000000</v>
      </c>
      <c r="AM43" s="96"/>
    </row>
    <row r="44" spans="1:39" s="170" customFormat="1" ht="84.75" customHeight="1" x14ac:dyDescent="0.25">
      <c r="A44" s="156" t="s">
        <v>256</v>
      </c>
      <c r="B44" s="156" t="s">
        <v>52</v>
      </c>
      <c r="C44" s="156" t="s">
        <v>53</v>
      </c>
      <c r="D44" s="156" t="s">
        <v>54</v>
      </c>
      <c r="E44" s="156" t="s">
        <v>55</v>
      </c>
      <c r="F44" s="156" t="s">
        <v>56</v>
      </c>
      <c r="G44" s="156" t="s">
        <v>170</v>
      </c>
      <c r="H44" s="156" t="s">
        <v>171</v>
      </c>
      <c r="I44" s="156" t="s">
        <v>110</v>
      </c>
      <c r="J44" s="156" t="s">
        <v>246</v>
      </c>
      <c r="K44" s="156" t="s">
        <v>247</v>
      </c>
      <c r="L44" s="156" t="s">
        <v>248</v>
      </c>
      <c r="M44" s="156" t="s">
        <v>249</v>
      </c>
      <c r="N44" s="156" t="s">
        <v>250</v>
      </c>
      <c r="O44" s="156" t="s">
        <v>251</v>
      </c>
      <c r="P44" s="156" t="s">
        <v>64</v>
      </c>
      <c r="Q44" s="150" t="s">
        <v>65</v>
      </c>
      <c r="R44" s="156" t="s">
        <v>503</v>
      </c>
      <c r="S44" s="150" t="s">
        <v>65</v>
      </c>
      <c r="T44" s="167">
        <v>3299065</v>
      </c>
      <c r="U44" s="156" t="s">
        <v>253</v>
      </c>
      <c r="V44" s="156" t="s">
        <v>259</v>
      </c>
      <c r="W44" s="63" t="s">
        <v>255</v>
      </c>
      <c r="X44" s="156" t="s">
        <v>256</v>
      </c>
      <c r="Y44" s="156" t="s">
        <v>257</v>
      </c>
      <c r="Z44" s="230">
        <v>1</v>
      </c>
      <c r="AA44" s="156" t="s">
        <v>258</v>
      </c>
      <c r="AB44" s="156" t="s">
        <v>93</v>
      </c>
      <c r="AC44" s="231">
        <v>46023</v>
      </c>
      <c r="AD44" s="231">
        <v>46387</v>
      </c>
      <c r="AE44" s="232">
        <v>0</v>
      </c>
      <c r="AF44" s="232">
        <v>0</v>
      </c>
      <c r="AG44" s="233">
        <v>5776109800</v>
      </c>
      <c r="AH44" s="232">
        <v>0</v>
      </c>
      <c r="AI44" s="232">
        <v>0</v>
      </c>
      <c r="AJ44" s="172">
        <f t="shared" ref="AJ44:AJ75" si="1">SUM(AE44:AI44)</f>
        <v>5776109800</v>
      </c>
    </row>
    <row r="45" spans="1:39" ht="55.5" customHeight="1" x14ac:dyDescent="0.25">
      <c r="A45" s="228" t="s">
        <v>262</v>
      </c>
      <c r="B45" s="155" t="s">
        <v>52</v>
      </c>
      <c r="C45" s="155" t="s">
        <v>53</v>
      </c>
      <c r="D45" s="155" t="s">
        <v>54</v>
      </c>
      <c r="E45" s="155" t="s">
        <v>55</v>
      </c>
      <c r="F45" s="155" t="s">
        <v>56</v>
      </c>
      <c r="G45" s="155" t="s">
        <v>170</v>
      </c>
      <c r="H45" s="155" t="s">
        <v>171</v>
      </c>
      <c r="I45" s="155" t="s">
        <v>110</v>
      </c>
      <c r="J45" s="155" t="s">
        <v>246</v>
      </c>
      <c r="K45" s="155" t="s">
        <v>247</v>
      </c>
      <c r="L45" s="155" t="s">
        <v>248</v>
      </c>
      <c r="M45" s="156" t="s">
        <v>249</v>
      </c>
      <c r="N45" s="155" t="s">
        <v>250</v>
      </c>
      <c r="O45" s="155" t="s">
        <v>251</v>
      </c>
      <c r="P45" s="155" t="s">
        <v>64</v>
      </c>
      <c r="Q45" s="149" t="s">
        <v>65</v>
      </c>
      <c r="R45" s="155" t="s">
        <v>503</v>
      </c>
      <c r="S45" s="149" t="s">
        <v>65</v>
      </c>
      <c r="T45" s="209">
        <v>3299065</v>
      </c>
      <c r="U45" s="109" t="s">
        <v>253</v>
      </c>
      <c r="V45" s="63" t="s">
        <v>260</v>
      </c>
      <c r="W45" s="63" t="s">
        <v>261</v>
      </c>
      <c r="X45" s="228" t="s">
        <v>262</v>
      </c>
      <c r="Y45" s="188" t="s">
        <v>263</v>
      </c>
      <c r="Z45" s="198">
        <v>1</v>
      </c>
      <c r="AA45" s="188" t="s">
        <v>258</v>
      </c>
      <c r="AB45" s="199" t="s">
        <v>93</v>
      </c>
      <c r="AC45" s="191">
        <v>46023</v>
      </c>
      <c r="AD45" s="191">
        <v>46387</v>
      </c>
      <c r="AE45" s="192">
        <v>0</v>
      </c>
      <c r="AF45" s="192">
        <v>0</v>
      </c>
      <c r="AG45" s="192">
        <v>3636019590</v>
      </c>
      <c r="AH45" s="192">
        <v>0</v>
      </c>
      <c r="AI45" s="192">
        <v>0</v>
      </c>
      <c r="AJ45" s="193">
        <f t="shared" si="1"/>
        <v>3636019590</v>
      </c>
      <c r="AL45" s="87" t="s">
        <v>504</v>
      </c>
      <c r="AM45" s="96"/>
    </row>
    <row r="46" spans="1:39" ht="55.5" customHeight="1" x14ac:dyDescent="0.25">
      <c r="A46" s="228" t="s">
        <v>505</v>
      </c>
      <c r="B46" s="155" t="s">
        <v>52</v>
      </c>
      <c r="C46" s="155" t="s">
        <v>53</v>
      </c>
      <c r="D46" s="155" t="s">
        <v>54</v>
      </c>
      <c r="E46" s="155" t="s">
        <v>55</v>
      </c>
      <c r="F46" s="155" t="s">
        <v>56</v>
      </c>
      <c r="G46" s="155" t="s">
        <v>170</v>
      </c>
      <c r="H46" s="155" t="s">
        <v>171</v>
      </c>
      <c r="I46" s="155" t="s">
        <v>110</v>
      </c>
      <c r="J46" s="155" t="s">
        <v>246</v>
      </c>
      <c r="K46" s="155" t="s">
        <v>247</v>
      </c>
      <c r="L46" s="155" t="s">
        <v>248</v>
      </c>
      <c r="M46" s="156" t="s">
        <v>249</v>
      </c>
      <c r="N46" s="155" t="s">
        <v>250</v>
      </c>
      <c r="O46" s="155" t="s">
        <v>251</v>
      </c>
      <c r="P46" s="155" t="s">
        <v>64</v>
      </c>
      <c r="Q46" s="149" t="s">
        <v>65</v>
      </c>
      <c r="R46" s="155" t="s">
        <v>503</v>
      </c>
      <c r="S46" s="149" t="s">
        <v>65</v>
      </c>
      <c r="T46" s="209">
        <v>3299065</v>
      </c>
      <c r="U46" s="109" t="s">
        <v>253</v>
      </c>
      <c r="V46" s="63" t="s">
        <v>264</v>
      </c>
      <c r="W46" s="63" t="s">
        <v>265</v>
      </c>
      <c r="X46" s="228" t="s">
        <v>505</v>
      </c>
      <c r="Y46" s="229" t="s">
        <v>267</v>
      </c>
      <c r="Z46" s="198">
        <v>1</v>
      </c>
      <c r="AA46" s="188" t="s">
        <v>268</v>
      </c>
      <c r="AB46" s="199" t="s">
        <v>93</v>
      </c>
      <c r="AC46" s="191">
        <v>46023</v>
      </c>
      <c r="AD46" s="191">
        <v>46387</v>
      </c>
      <c r="AE46" s="192">
        <v>0</v>
      </c>
      <c r="AF46" s="192">
        <v>0</v>
      </c>
      <c r="AG46" s="192">
        <v>1434009000</v>
      </c>
      <c r="AH46" s="192">
        <v>0</v>
      </c>
      <c r="AI46" s="192">
        <v>0</v>
      </c>
      <c r="AJ46" s="193">
        <f t="shared" si="1"/>
        <v>1434009000</v>
      </c>
      <c r="AM46" s="96"/>
    </row>
    <row r="47" spans="1:39" ht="55.5" customHeight="1" x14ac:dyDescent="0.25">
      <c r="A47" s="163" t="s">
        <v>276</v>
      </c>
      <c r="B47" s="163" t="s">
        <v>52</v>
      </c>
      <c r="C47" s="163" t="s">
        <v>53</v>
      </c>
      <c r="D47" s="163" t="s">
        <v>54</v>
      </c>
      <c r="E47" s="163" t="s">
        <v>74</v>
      </c>
      <c r="F47" s="163" t="s">
        <v>269</v>
      </c>
      <c r="G47" s="163" t="s">
        <v>76</v>
      </c>
      <c r="H47" s="163" t="s">
        <v>77</v>
      </c>
      <c r="I47" s="163" t="s">
        <v>78</v>
      </c>
      <c r="J47" s="163" t="s">
        <v>79</v>
      </c>
      <c r="K47" s="149" t="s">
        <v>61</v>
      </c>
      <c r="L47" s="163" t="s">
        <v>270</v>
      </c>
      <c r="M47" s="164" t="s">
        <v>271</v>
      </c>
      <c r="N47" s="163" t="s">
        <v>272</v>
      </c>
      <c r="O47" s="163" t="s">
        <v>506</v>
      </c>
      <c r="P47" s="163" t="s">
        <v>85</v>
      </c>
      <c r="Q47" s="149" t="s">
        <v>65</v>
      </c>
      <c r="R47" s="163" t="s">
        <v>86</v>
      </c>
      <c r="S47" s="149" t="s">
        <v>65</v>
      </c>
      <c r="T47" s="210">
        <v>3204043</v>
      </c>
      <c r="U47" s="129" t="s">
        <v>146</v>
      </c>
      <c r="V47" s="163" t="s">
        <v>274</v>
      </c>
      <c r="W47" s="163" t="s">
        <v>275</v>
      </c>
      <c r="X47" s="163" t="s">
        <v>276</v>
      </c>
      <c r="Y47" s="163" t="s">
        <v>277</v>
      </c>
      <c r="Z47" s="165">
        <v>3361</v>
      </c>
      <c r="AA47" s="51" t="s">
        <v>278</v>
      </c>
      <c r="AB47" s="164" t="s">
        <v>279</v>
      </c>
      <c r="AC47" s="166">
        <v>46023</v>
      </c>
      <c r="AD47" s="166">
        <v>46387</v>
      </c>
      <c r="AE47" s="154">
        <v>0</v>
      </c>
      <c r="AF47" s="154">
        <v>0</v>
      </c>
      <c r="AG47" s="169">
        <v>1521702380</v>
      </c>
      <c r="AH47" s="154">
        <v>0</v>
      </c>
      <c r="AI47" s="154">
        <v>0</v>
      </c>
      <c r="AJ47" s="161">
        <f t="shared" si="1"/>
        <v>1521702380</v>
      </c>
      <c r="AL47" s="96" t="s">
        <v>507</v>
      </c>
      <c r="AM47" s="96"/>
    </row>
    <row r="48" spans="1:39" ht="55.5" customHeight="1" x14ac:dyDescent="0.25">
      <c r="A48" s="163" t="s">
        <v>281</v>
      </c>
      <c r="B48" s="163" t="s">
        <v>52</v>
      </c>
      <c r="C48" s="163" t="s">
        <v>53</v>
      </c>
      <c r="D48" s="163" t="s">
        <v>54</v>
      </c>
      <c r="E48" s="163" t="s">
        <v>74</v>
      </c>
      <c r="F48" s="163" t="s">
        <v>269</v>
      </c>
      <c r="G48" s="163" t="s">
        <v>76</v>
      </c>
      <c r="H48" s="163" t="s">
        <v>77</v>
      </c>
      <c r="I48" s="163" t="s">
        <v>78</v>
      </c>
      <c r="J48" s="163" t="s">
        <v>79</v>
      </c>
      <c r="K48" s="149" t="s">
        <v>61</v>
      </c>
      <c r="L48" s="163" t="s">
        <v>270</v>
      </c>
      <c r="M48" s="164" t="s">
        <v>271</v>
      </c>
      <c r="N48" s="163" t="s">
        <v>272</v>
      </c>
      <c r="O48" s="163" t="s">
        <v>506</v>
      </c>
      <c r="P48" s="163" t="s">
        <v>85</v>
      </c>
      <c r="Q48" s="149" t="s">
        <v>65</v>
      </c>
      <c r="R48" s="163" t="s">
        <v>86</v>
      </c>
      <c r="S48" s="149" t="s">
        <v>65</v>
      </c>
      <c r="T48" s="210">
        <v>3204043</v>
      </c>
      <c r="U48" s="129" t="s">
        <v>146</v>
      </c>
      <c r="V48" s="163" t="s">
        <v>274</v>
      </c>
      <c r="W48" s="163" t="s">
        <v>280</v>
      </c>
      <c r="X48" s="163" t="s">
        <v>281</v>
      </c>
      <c r="Y48" s="163" t="s">
        <v>282</v>
      </c>
      <c r="Z48" s="165">
        <v>1440</v>
      </c>
      <c r="AA48" s="51" t="s">
        <v>283</v>
      </c>
      <c r="AB48" s="164" t="s">
        <v>284</v>
      </c>
      <c r="AC48" s="166">
        <v>46023</v>
      </c>
      <c r="AD48" s="166">
        <v>46387</v>
      </c>
      <c r="AE48" s="154">
        <v>0</v>
      </c>
      <c r="AF48" s="154">
        <v>0</v>
      </c>
      <c r="AG48" s="169">
        <v>439297620</v>
      </c>
      <c r="AH48" s="154">
        <v>0</v>
      </c>
      <c r="AI48" s="154">
        <v>0</v>
      </c>
      <c r="AJ48" s="220">
        <f t="shared" si="1"/>
        <v>439297620</v>
      </c>
      <c r="AL48" s="96" t="s">
        <v>507</v>
      </c>
      <c r="AM48" s="96"/>
    </row>
    <row r="49" spans="1:39" ht="55.5" customHeight="1" x14ac:dyDescent="0.25">
      <c r="A49" s="163" t="s">
        <v>292</v>
      </c>
      <c r="B49" s="163" t="s">
        <v>52</v>
      </c>
      <c r="C49" s="163" t="s">
        <v>53</v>
      </c>
      <c r="D49" s="163" t="s">
        <v>54</v>
      </c>
      <c r="E49" s="163" t="s">
        <v>55</v>
      </c>
      <c r="F49" s="163" t="s">
        <v>56</v>
      </c>
      <c r="G49" s="163" t="s">
        <v>57</v>
      </c>
      <c r="H49" s="163" t="s">
        <v>58</v>
      </c>
      <c r="I49" s="163" t="s">
        <v>110</v>
      </c>
      <c r="J49" s="163" t="s">
        <v>111</v>
      </c>
      <c r="K49" s="149" t="s">
        <v>61</v>
      </c>
      <c r="L49" s="163" t="s">
        <v>285</v>
      </c>
      <c r="M49" s="164" t="s">
        <v>286</v>
      </c>
      <c r="N49" s="163" t="s">
        <v>287</v>
      </c>
      <c r="O49" s="163" t="s">
        <v>288</v>
      </c>
      <c r="P49" s="163" t="s">
        <v>64</v>
      </c>
      <c r="Q49" s="149" t="s">
        <v>65</v>
      </c>
      <c r="R49" s="163" t="s">
        <v>66</v>
      </c>
      <c r="S49" s="149" t="s">
        <v>65</v>
      </c>
      <c r="T49" s="210">
        <v>3299011</v>
      </c>
      <c r="U49" s="129" t="s">
        <v>289</v>
      </c>
      <c r="V49" s="163" t="s">
        <v>290</v>
      </c>
      <c r="W49" s="157" t="s">
        <v>291</v>
      </c>
      <c r="X49" s="163" t="s">
        <v>292</v>
      </c>
      <c r="Y49" s="163" t="s">
        <v>293</v>
      </c>
      <c r="Z49" s="165">
        <v>5</v>
      </c>
      <c r="AA49" s="51" t="s">
        <v>294</v>
      </c>
      <c r="AB49" s="150" t="s">
        <v>73</v>
      </c>
      <c r="AC49" s="166">
        <v>46082</v>
      </c>
      <c r="AD49" s="166">
        <v>46387</v>
      </c>
      <c r="AE49" s="154">
        <v>0</v>
      </c>
      <c r="AF49" s="154">
        <v>0</v>
      </c>
      <c r="AG49" s="161">
        <v>567672500</v>
      </c>
      <c r="AH49" s="154">
        <v>0</v>
      </c>
      <c r="AI49" s="154">
        <v>0</v>
      </c>
      <c r="AJ49" s="161">
        <f t="shared" si="1"/>
        <v>567672500</v>
      </c>
      <c r="AM49" s="96"/>
    </row>
    <row r="50" spans="1:39" ht="55.5" customHeight="1" x14ac:dyDescent="0.25">
      <c r="A50" s="163" t="s">
        <v>298</v>
      </c>
      <c r="B50" s="163" t="s">
        <v>52</v>
      </c>
      <c r="C50" s="163" t="s">
        <v>53</v>
      </c>
      <c r="D50" s="163" t="s">
        <v>54</v>
      </c>
      <c r="E50" s="163" t="s">
        <v>55</v>
      </c>
      <c r="F50" s="163" t="s">
        <v>56</v>
      </c>
      <c r="G50" s="163" t="s">
        <v>57</v>
      </c>
      <c r="H50" s="163" t="s">
        <v>58</v>
      </c>
      <c r="I50" s="163" t="s">
        <v>110</v>
      </c>
      <c r="J50" s="163" t="s">
        <v>111</v>
      </c>
      <c r="K50" s="149" t="s">
        <v>61</v>
      </c>
      <c r="L50" s="163" t="s">
        <v>285</v>
      </c>
      <c r="M50" s="164" t="s">
        <v>286</v>
      </c>
      <c r="N50" s="163" t="s">
        <v>287</v>
      </c>
      <c r="O50" s="163" t="s">
        <v>288</v>
      </c>
      <c r="P50" s="163" t="s">
        <v>64</v>
      </c>
      <c r="Q50" s="149" t="s">
        <v>65</v>
      </c>
      <c r="R50" s="163" t="s">
        <v>66</v>
      </c>
      <c r="S50" s="149" t="s">
        <v>65</v>
      </c>
      <c r="T50" s="210">
        <v>3299068</v>
      </c>
      <c r="U50" s="129" t="s">
        <v>295</v>
      </c>
      <c r="V50" s="163" t="s">
        <v>296</v>
      </c>
      <c r="W50" s="157" t="s">
        <v>297</v>
      </c>
      <c r="X50" s="163" t="s">
        <v>298</v>
      </c>
      <c r="Y50" s="163" t="s">
        <v>299</v>
      </c>
      <c r="Z50" s="165">
        <v>6</v>
      </c>
      <c r="AA50" s="51" t="s">
        <v>508</v>
      </c>
      <c r="AB50" s="150" t="s">
        <v>73</v>
      </c>
      <c r="AC50" s="166">
        <v>46113</v>
      </c>
      <c r="AD50" s="166">
        <v>46387</v>
      </c>
      <c r="AE50" s="154">
        <v>0</v>
      </c>
      <c r="AF50" s="154">
        <v>0</v>
      </c>
      <c r="AG50" s="161">
        <v>420400000</v>
      </c>
      <c r="AH50" s="154">
        <v>0</v>
      </c>
      <c r="AI50" s="154">
        <v>0</v>
      </c>
      <c r="AJ50" s="161">
        <f t="shared" si="1"/>
        <v>420400000</v>
      </c>
      <c r="AM50" s="96"/>
    </row>
    <row r="51" spans="1:39" ht="55.5" customHeight="1" x14ac:dyDescent="0.25">
      <c r="A51" s="163" t="s">
        <v>304</v>
      </c>
      <c r="B51" s="163" t="s">
        <v>52</v>
      </c>
      <c r="C51" s="163" t="s">
        <v>53</v>
      </c>
      <c r="D51" s="163" t="s">
        <v>54</v>
      </c>
      <c r="E51" s="163" t="s">
        <v>55</v>
      </c>
      <c r="F51" s="163" t="s">
        <v>56</v>
      </c>
      <c r="G51" s="163" t="s">
        <v>57</v>
      </c>
      <c r="H51" s="163" t="s">
        <v>58</v>
      </c>
      <c r="I51" s="163" t="s">
        <v>110</v>
      </c>
      <c r="J51" s="163" t="s">
        <v>111</v>
      </c>
      <c r="K51" s="149" t="s">
        <v>61</v>
      </c>
      <c r="L51" s="163" t="s">
        <v>285</v>
      </c>
      <c r="M51" s="164" t="s">
        <v>286</v>
      </c>
      <c r="N51" s="163" t="s">
        <v>287</v>
      </c>
      <c r="O51" s="163" t="s">
        <v>288</v>
      </c>
      <c r="P51" s="163" t="s">
        <v>64</v>
      </c>
      <c r="Q51" s="149" t="s">
        <v>65</v>
      </c>
      <c r="R51" s="163" t="s">
        <v>66</v>
      </c>
      <c r="S51" s="149" t="s">
        <v>65</v>
      </c>
      <c r="T51" s="210">
        <v>3299016</v>
      </c>
      <c r="U51" s="129" t="s">
        <v>301</v>
      </c>
      <c r="V51" s="163" t="s">
        <v>302</v>
      </c>
      <c r="W51" s="157" t="s">
        <v>303</v>
      </c>
      <c r="X51" s="163" t="s">
        <v>304</v>
      </c>
      <c r="Y51" s="163" t="s">
        <v>509</v>
      </c>
      <c r="Z51" s="165">
        <v>16</v>
      </c>
      <c r="AA51" s="130" t="s">
        <v>510</v>
      </c>
      <c r="AB51" s="155" t="s">
        <v>93</v>
      </c>
      <c r="AC51" s="166">
        <v>46023</v>
      </c>
      <c r="AD51" s="166">
        <v>46387</v>
      </c>
      <c r="AE51" s="154">
        <v>0</v>
      </c>
      <c r="AF51" s="154">
        <v>0</v>
      </c>
      <c r="AG51" s="161">
        <v>1797731000</v>
      </c>
      <c r="AH51" s="154">
        <v>0</v>
      </c>
      <c r="AI51" s="154">
        <v>0</v>
      </c>
      <c r="AJ51" s="161">
        <f t="shared" si="1"/>
        <v>1797731000</v>
      </c>
      <c r="AM51" s="96"/>
    </row>
    <row r="52" spans="1:39" ht="55.5" customHeight="1" x14ac:dyDescent="0.25">
      <c r="A52" s="185" t="s">
        <v>313</v>
      </c>
      <c r="B52" s="163" t="s">
        <v>52</v>
      </c>
      <c r="C52" s="163" t="s">
        <v>53</v>
      </c>
      <c r="D52" s="163" t="s">
        <v>54</v>
      </c>
      <c r="E52" s="163" t="s">
        <v>55</v>
      </c>
      <c r="F52" s="163" t="s">
        <v>56</v>
      </c>
      <c r="G52" s="163" t="s">
        <v>133</v>
      </c>
      <c r="H52" s="163" t="s">
        <v>134</v>
      </c>
      <c r="I52" s="163" t="s">
        <v>110</v>
      </c>
      <c r="J52" s="163" t="s">
        <v>307</v>
      </c>
      <c r="K52" s="163" t="s">
        <v>308</v>
      </c>
      <c r="L52" s="163" t="s">
        <v>309</v>
      </c>
      <c r="M52" s="164" t="s">
        <v>286</v>
      </c>
      <c r="N52" s="163" t="s">
        <v>287</v>
      </c>
      <c r="O52" s="163" t="s">
        <v>288</v>
      </c>
      <c r="P52" s="163" t="s">
        <v>64</v>
      </c>
      <c r="Q52" s="149" t="s">
        <v>65</v>
      </c>
      <c r="R52" s="163" t="s">
        <v>127</v>
      </c>
      <c r="S52" s="149" t="s">
        <v>65</v>
      </c>
      <c r="T52" s="210">
        <v>3299069</v>
      </c>
      <c r="U52" s="129" t="s">
        <v>310</v>
      </c>
      <c r="V52" s="163" t="s">
        <v>311</v>
      </c>
      <c r="W52" s="157" t="s">
        <v>312</v>
      </c>
      <c r="X52" s="185" t="s">
        <v>313</v>
      </c>
      <c r="Y52" s="185" t="s">
        <v>314</v>
      </c>
      <c r="Z52" s="184">
        <v>10</v>
      </c>
      <c r="AA52" s="188" t="s">
        <v>315</v>
      </c>
      <c r="AB52" s="150" t="s">
        <v>73</v>
      </c>
      <c r="AC52" s="159">
        <v>46024</v>
      </c>
      <c r="AD52" s="159">
        <v>46356</v>
      </c>
      <c r="AE52" s="154">
        <v>0</v>
      </c>
      <c r="AF52" s="154">
        <v>0</v>
      </c>
      <c r="AG52" s="154">
        <v>232260000</v>
      </c>
      <c r="AH52" s="154">
        <v>0</v>
      </c>
      <c r="AI52" s="154">
        <v>0</v>
      </c>
      <c r="AJ52" s="161">
        <f t="shared" si="1"/>
        <v>232260000</v>
      </c>
      <c r="AL52" s="96" t="s">
        <v>511</v>
      </c>
      <c r="AM52" s="96"/>
    </row>
    <row r="53" spans="1:39" ht="55.5" customHeight="1" x14ac:dyDescent="0.25">
      <c r="A53" s="185" t="s">
        <v>317</v>
      </c>
      <c r="B53" s="163" t="s">
        <v>52</v>
      </c>
      <c r="C53" s="163" t="s">
        <v>53</v>
      </c>
      <c r="D53" s="163" t="s">
        <v>54</v>
      </c>
      <c r="E53" s="163" t="s">
        <v>55</v>
      </c>
      <c r="F53" s="163" t="s">
        <v>56</v>
      </c>
      <c r="G53" s="163" t="s">
        <v>133</v>
      </c>
      <c r="H53" s="163" t="s">
        <v>134</v>
      </c>
      <c r="I53" s="163" t="s">
        <v>110</v>
      </c>
      <c r="J53" s="163" t="s">
        <v>307</v>
      </c>
      <c r="K53" s="163" t="s">
        <v>308</v>
      </c>
      <c r="L53" s="163" t="s">
        <v>309</v>
      </c>
      <c r="M53" s="164" t="s">
        <v>286</v>
      </c>
      <c r="N53" s="163" t="s">
        <v>287</v>
      </c>
      <c r="O53" s="163" t="s">
        <v>288</v>
      </c>
      <c r="P53" s="163" t="s">
        <v>64</v>
      </c>
      <c r="Q53" s="149" t="s">
        <v>65</v>
      </c>
      <c r="R53" s="163" t="s">
        <v>127</v>
      </c>
      <c r="S53" s="149" t="s">
        <v>65</v>
      </c>
      <c r="T53" s="210">
        <v>3299069</v>
      </c>
      <c r="U53" s="129" t="s">
        <v>310</v>
      </c>
      <c r="V53" s="163" t="s">
        <v>311</v>
      </c>
      <c r="W53" s="157" t="s">
        <v>316</v>
      </c>
      <c r="X53" s="185" t="s">
        <v>317</v>
      </c>
      <c r="Y53" s="185" t="s">
        <v>318</v>
      </c>
      <c r="Z53" s="184">
        <v>12</v>
      </c>
      <c r="AA53" s="188" t="s">
        <v>319</v>
      </c>
      <c r="AB53" s="150" t="s">
        <v>73</v>
      </c>
      <c r="AC53" s="159">
        <v>46037</v>
      </c>
      <c r="AD53" s="159">
        <v>46387</v>
      </c>
      <c r="AE53" s="154">
        <v>0</v>
      </c>
      <c r="AF53" s="154">
        <v>0</v>
      </c>
      <c r="AG53" s="154">
        <v>114537500</v>
      </c>
      <c r="AH53" s="154">
        <v>0</v>
      </c>
      <c r="AI53" s="154">
        <v>0</v>
      </c>
      <c r="AJ53" s="161">
        <f t="shared" si="1"/>
        <v>114537500</v>
      </c>
      <c r="AL53" s="96" t="s">
        <v>511</v>
      </c>
      <c r="AM53" s="96"/>
    </row>
    <row r="54" spans="1:39" ht="55.5" customHeight="1" x14ac:dyDescent="0.25">
      <c r="A54" s="157" t="s">
        <v>321</v>
      </c>
      <c r="B54" s="163" t="s">
        <v>52</v>
      </c>
      <c r="C54" s="163" t="s">
        <v>53</v>
      </c>
      <c r="D54" s="163" t="s">
        <v>54</v>
      </c>
      <c r="E54" s="163" t="s">
        <v>55</v>
      </c>
      <c r="F54" s="163" t="s">
        <v>56</v>
      </c>
      <c r="G54" s="163" t="s">
        <v>133</v>
      </c>
      <c r="H54" s="163" t="s">
        <v>134</v>
      </c>
      <c r="I54" s="163" t="s">
        <v>110</v>
      </c>
      <c r="J54" s="163" t="s">
        <v>307</v>
      </c>
      <c r="K54" s="163" t="s">
        <v>308</v>
      </c>
      <c r="L54" s="163" t="s">
        <v>309</v>
      </c>
      <c r="M54" s="164" t="s">
        <v>286</v>
      </c>
      <c r="N54" s="163" t="s">
        <v>287</v>
      </c>
      <c r="O54" s="163" t="s">
        <v>288</v>
      </c>
      <c r="P54" s="163" t="s">
        <v>64</v>
      </c>
      <c r="Q54" s="149" t="s">
        <v>65</v>
      </c>
      <c r="R54" s="163" t="s">
        <v>127</v>
      </c>
      <c r="S54" s="149" t="s">
        <v>65</v>
      </c>
      <c r="T54" s="210">
        <v>3299069</v>
      </c>
      <c r="U54" s="129" t="s">
        <v>310</v>
      </c>
      <c r="V54" s="163" t="s">
        <v>311</v>
      </c>
      <c r="W54" s="157" t="s">
        <v>320</v>
      </c>
      <c r="X54" s="157" t="s">
        <v>321</v>
      </c>
      <c r="Y54" s="157" t="s">
        <v>322</v>
      </c>
      <c r="Z54" s="167">
        <v>12</v>
      </c>
      <c r="AA54" s="174" t="s">
        <v>323</v>
      </c>
      <c r="AB54" s="150" t="s">
        <v>73</v>
      </c>
      <c r="AC54" s="159">
        <v>46037</v>
      </c>
      <c r="AD54" s="159">
        <v>46387</v>
      </c>
      <c r="AE54" s="154">
        <v>0</v>
      </c>
      <c r="AF54" s="154">
        <v>0</v>
      </c>
      <c r="AG54" s="154">
        <v>154997500</v>
      </c>
      <c r="AH54" s="154">
        <v>0</v>
      </c>
      <c r="AI54" s="154">
        <v>0</v>
      </c>
      <c r="AJ54" s="161">
        <f t="shared" si="1"/>
        <v>154997500</v>
      </c>
      <c r="AM54" s="96"/>
    </row>
    <row r="55" spans="1:39" ht="55.5" customHeight="1" x14ac:dyDescent="0.25">
      <c r="A55" s="157" t="s">
        <v>327</v>
      </c>
      <c r="B55" s="163" t="s">
        <v>52</v>
      </c>
      <c r="C55" s="163" t="s">
        <v>53</v>
      </c>
      <c r="D55" s="163" t="s">
        <v>54</v>
      </c>
      <c r="E55" s="163" t="s">
        <v>55</v>
      </c>
      <c r="F55" s="163" t="s">
        <v>56</v>
      </c>
      <c r="G55" s="163" t="s">
        <v>133</v>
      </c>
      <c r="H55" s="163" t="s">
        <v>134</v>
      </c>
      <c r="I55" s="163" t="s">
        <v>110</v>
      </c>
      <c r="J55" s="163" t="s">
        <v>111</v>
      </c>
      <c r="K55" s="163" t="s">
        <v>308</v>
      </c>
      <c r="L55" s="163" t="s">
        <v>324</v>
      </c>
      <c r="M55" s="164" t="s">
        <v>286</v>
      </c>
      <c r="N55" s="163" t="s">
        <v>287</v>
      </c>
      <c r="O55" s="163" t="s">
        <v>288</v>
      </c>
      <c r="P55" s="163" t="s">
        <v>64</v>
      </c>
      <c r="Q55" s="149" t="s">
        <v>65</v>
      </c>
      <c r="R55" s="163" t="s">
        <v>127</v>
      </c>
      <c r="S55" s="149" t="s">
        <v>65</v>
      </c>
      <c r="T55" s="210">
        <v>3299069</v>
      </c>
      <c r="U55" s="129" t="s">
        <v>310</v>
      </c>
      <c r="V55" s="163" t="s">
        <v>325</v>
      </c>
      <c r="W55" s="157" t="s">
        <v>326</v>
      </c>
      <c r="X55" s="157" t="s">
        <v>327</v>
      </c>
      <c r="Y55" s="157" t="s">
        <v>328</v>
      </c>
      <c r="Z55" s="167">
        <v>4</v>
      </c>
      <c r="AA55" s="130" t="s">
        <v>329</v>
      </c>
      <c r="AB55" s="150" t="s">
        <v>73</v>
      </c>
      <c r="AC55" s="159">
        <v>46054</v>
      </c>
      <c r="AD55" s="159">
        <v>46387</v>
      </c>
      <c r="AE55" s="154">
        <v>0</v>
      </c>
      <c r="AF55" s="154">
        <v>0</v>
      </c>
      <c r="AG55" s="154">
        <v>1479847500</v>
      </c>
      <c r="AH55" s="154">
        <v>0</v>
      </c>
      <c r="AI55" s="154">
        <v>0</v>
      </c>
      <c r="AJ55" s="161">
        <f t="shared" si="1"/>
        <v>1479847500</v>
      </c>
      <c r="AM55" s="96"/>
    </row>
    <row r="56" spans="1:39" ht="55.5" customHeight="1" x14ac:dyDescent="0.25">
      <c r="A56" s="221" t="s">
        <v>336</v>
      </c>
      <c r="B56" s="163" t="s">
        <v>52</v>
      </c>
      <c r="C56" s="163" t="s">
        <v>53</v>
      </c>
      <c r="D56" s="163" t="s">
        <v>54</v>
      </c>
      <c r="E56" s="163" t="s">
        <v>55</v>
      </c>
      <c r="F56" s="163" t="s">
        <v>56</v>
      </c>
      <c r="G56" s="163" t="s">
        <v>133</v>
      </c>
      <c r="H56" s="163" t="s">
        <v>134</v>
      </c>
      <c r="I56" s="163" t="s">
        <v>158</v>
      </c>
      <c r="J56" s="163" t="s">
        <v>330</v>
      </c>
      <c r="K56" s="163" t="s">
        <v>331</v>
      </c>
      <c r="L56" s="163" t="s">
        <v>332</v>
      </c>
      <c r="M56" s="164" t="s">
        <v>286</v>
      </c>
      <c r="N56" s="163" t="s">
        <v>287</v>
      </c>
      <c r="O56" s="163" t="s">
        <v>288</v>
      </c>
      <c r="P56" s="163" t="s">
        <v>64</v>
      </c>
      <c r="Q56" s="149" t="s">
        <v>65</v>
      </c>
      <c r="R56" s="163" t="s">
        <v>86</v>
      </c>
      <c r="S56" s="149" t="s">
        <v>65</v>
      </c>
      <c r="T56" s="210">
        <v>3299052</v>
      </c>
      <c r="U56" s="129" t="s">
        <v>333</v>
      </c>
      <c r="V56" s="163" t="s">
        <v>334</v>
      </c>
      <c r="W56" s="157" t="s">
        <v>335</v>
      </c>
      <c r="X56" s="221" t="s">
        <v>336</v>
      </c>
      <c r="Y56" s="221" t="s">
        <v>337</v>
      </c>
      <c r="Z56" s="186">
        <v>1</v>
      </c>
      <c r="AA56" s="189" t="s">
        <v>512</v>
      </c>
      <c r="AB56" s="155" t="s">
        <v>93</v>
      </c>
      <c r="AC56" s="159">
        <v>46027</v>
      </c>
      <c r="AD56" s="159">
        <v>46387</v>
      </c>
      <c r="AE56" s="154">
        <v>0</v>
      </c>
      <c r="AF56" s="154">
        <v>0</v>
      </c>
      <c r="AG56" s="154">
        <v>0</v>
      </c>
      <c r="AH56" s="154">
        <v>0</v>
      </c>
      <c r="AI56" s="154">
        <v>0</v>
      </c>
      <c r="AJ56" s="161">
        <f t="shared" si="1"/>
        <v>0</v>
      </c>
      <c r="AL56" s="96" t="s">
        <v>513</v>
      </c>
      <c r="AM56" s="96"/>
    </row>
    <row r="57" spans="1:39" ht="55.5" customHeight="1" x14ac:dyDescent="0.25">
      <c r="A57" s="185" t="s">
        <v>340</v>
      </c>
      <c r="B57" s="163" t="s">
        <v>52</v>
      </c>
      <c r="C57" s="163" t="s">
        <v>53</v>
      </c>
      <c r="D57" s="163" t="s">
        <v>54</v>
      </c>
      <c r="E57" s="163" t="s">
        <v>55</v>
      </c>
      <c r="F57" s="163" t="s">
        <v>56</v>
      </c>
      <c r="G57" s="163" t="s">
        <v>133</v>
      </c>
      <c r="H57" s="163" t="s">
        <v>134</v>
      </c>
      <c r="I57" s="163" t="s">
        <v>158</v>
      </c>
      <c r="J57" s="163" t="s">
        <v>330</v>
      </c>
      <c r="K57" s="163" t="s">
        <v>331</v>
      </c>
      <c r="L57" s="163" t="s">
        <v>332</v>
      </c>
      <c r="M57" s="164" t="s">
        <v>286</v>
      </c>
      <c r="N57" s="163" t="s">
        <v>287</v>
      </c>
      <c r="O57" s="163" t="s">
        <v>288</v>
      </c>
      <c r="P57" s="163" t="s">
        <v>64</v>
      </c>
      <c r="Q57" s="149" t="s">
        <v>65</v>
      </c>
      <c r="R57" s="163" t="s">
        <v>86</v>
      </c>
      <c r="S57" s="149" t="s">
        <v>65</v>
      </c>
      <c r="T57" s="210">
        <v>3299052</v>
      </c>
      <c r="U57" s="129" t="s">
        <v>333</v>
      </c>
      <c r="V57" s="163" t="s">
        <v>334</v>
      </c>
      <c r="W57" s="157" t="s">
        <v>339</v>
      </c>
      <c r="X57" s="185" t="s">
        <v>340</v>
      </c>
      <c r="Y57" s="185" t="s">
        <v>341</v>
      </c>
      <c r="Z57" s="184">
        <v>12</v>
      </c>
      <c r="AA57" s="188" t="s">
        <v>342</v>
      </c>
      <c r="AB57" s="150" t="s">
        <v>73</v>
      </c>
      <c r="AC57" s="191">
        <v>46037</v>
      </c>
      <c r="AD57" s="191">
        <v>46387</v>
      </c>
      <c r="AE57" s="192">
        <v>0</v>
      </c>
      <c r="AF57" s="192">
        <v>0</v>
      </c>
      <c r="AG57" s="192">
        <v>0</v>
      </c>
      <c r="AH57" s="192">
        <v>0</v>
      </c>
      <c r="AI57" s="192">
        <v>0</v>
      </c>
      <c r="AJ57" s="193">
        <f t="shared" si="1"/>
        <v>0</v>
      </c>
      <c r="AL57" s="87" t="s">
        <v>514</v>
      </c>
      <c r="AM57" s="96"/>
    </row>
    <row r="58" spans="1:39" ht="55.5" customHeight="1" x14ac:dyDescent="0.25">
      <c r="A58" s="185" t="s">
        <v>344</v>
      </c>
      <c r="B58" s="163" t="s">
        <v>52</v>
      </c>
      <c r="C58" s="163" t="s">
        <v>53</v>
      </c>
      <c r="D58" s="163" t="s">
        <v>54</v>
      </c>
      <c r="E58" s="163" t="s">
        <v>55</v>
      </c>
      <c r="F58" s="163" t="s">
        <v>56</v>
      </c>
      <c r="G58" s="163" t="s">
        <v>133</v>
      </c>
      <c r="H58" s="163" t="s">
        <v>134</v>
      </c>
      <c r="I58" s="163" t="s">
        <v>158</v>
      </c>
      <c r="J58" s="163" t="s">
        <v>330</v>
      </c>
      <c r="K58" s="163" t="s">
        <v>331</v>
      </c>
      <c r="L58" s="163" t="s">
        <v>332</v>
      </c>
      <c r="M58" s="164" t="s">
        <v>286</v>
      </c>
      <c r="N58" s="163" t="s">
        <v>287</v>
      </c>
      <c r="O58" s="163" t="s">
        <v>288</v>
      </c>
      <c r="P58" s="163" t="s">
        <v>64</v>
      </c>
      <c r="Q58" s="149" t="s">
        <v>65</v>
      </c>
      <c r="R58" s="163" t="s">
        <v>86</v>
      </c>
      <c r="S58" s="149" t="s">
        <v>65</v>
      </c>
      <c r="T58" s="210">
        <v>3299052</v>
      </c>
      <c r="U58" s="129" t="s">
        <v>333</v>
      </c>
      <c r="V58" s="163" t="s">
        <v>334</v>
      </c>
      <c r="W58" s="157" t="s">
        <v>343</v>
      </c>
      <c r="X58" s="185" t="s">
        <v>344</v>
      </c>
      <c r="Y58" s="185" t="s">
        <v>345</v>
      </c>
      <c r="Z58" s="184">
        <v>150</v>
      </c>
      <c r="AA58" s="188" t="s">
        <v>346</v>
      </c>
      <c r="AB58" s="150" t="s">
        <v>73</v>
      </c>
      <c r="AC58" s="191">
        <v>46027</v>
      </c>
      <c r="AD58" s="191">
        <v>46387</v>
      </c>
      <c r="AE58" s="192">
        <v>0</v>
      </c>
      <c r="AF58" s="192">
        <v>0</v>
      </c>
      <c r="AG58" s="192">
        <v>0</v>
      </c>
      <c r="AH58" s="192">
        <v>0</v>
      </c>
      <c r="AI58" s="192">
        <v>0</v>
      </c>
      <c r="AJ58" s="193">
        <f t="shared" si="1"/>
        <v>0</v>
      </c>
      <c r="AL58" s="87" t="s">
        <v>514</v>
      </c>
      <c r="AM58" s="96"/>
    </row>
    <row r="59" spans="1:39" ht="55.5" customHeight="1" x14ac:dyDescent="0.25">
      <c r="A59" s="185" t="s">
        <v>348</v>
      </c>
      <c r="B59" s="163" t="s">
        <v>52</v>
      </c>
      <c r="C59" s="163" t="s">
        <v>53</v>
      </c>
      <c r="D59" s="163" t="s">
        <v>54</v>
      </c>
      <c r="E59" s="163" t="s">
        <v>55</v>
      </c>
      <c r="F59" s="163" t="s">
        <v>56</v>
      </c>
      <c r="G59" s="163" t="s">
        <v>133</v>
      </c>
      <c r="H59" s="163" t="s">
        <v>134</v>
      </c>
      <c r="I59" s="163" t="s">
        <v>158</v>
      </c>
      <c r="J59" s="163" t="s">
        <v>330</v>
      </c>
      <c r="K59" s="163" t="s">
        <v>331</v>
      </c>
      <c r="L59" s="163" t="s">
        <v>332</v>
      </c>
      <c r="M59" s="164" t="s">
        <v>286</v>
      </c>
      <c r="N59" s="163" t="s">
        <v>287</v>
      </c>
      <c r="O59" s="163" t="s">
        <v>288</v>
      </c>
      <c r="P59" s="163" t="s">
        <v>64</v>
      </c>
      <c r="Q59" s="149" t="s">
        <v>65</v>
      </c>
      <c r="R59" s="163" t="s">
        <v>86</v>
      </c>
      <c r="S59" s="149" t="s">
        <v>65</v>
      </c>
      <c r="T59" s="210">
        <v>3299052</v>
      </c>
      <c r="U59" s="129" t="s">
        <v>333</v>
      </c>
      <c r="V59" s="163" t="s">
        <v>334</v>
      </c>
      <c r="W59" s="157" t="s">
        <v>347</v>
      </c>
      <c r="X59" s="185" t="s">
        <v>348</v>
      </c>
      <c r="Y59" s="185" t="s">
        <v>349</v>
      </c>
      <c r="Z59" s="184">
        <v>12</v>
      </c>
      <c r="AA59" s="188" t="s">
        <v>350</v>
      </c>
      <c r="AB59" s="150" t="s">
        <v>73</v>
      </c>
      <c r="AC59" s="191">
        <v>46037</v>
      </c>
      <c r="AD59" s="191">
        <v>46387</v>
      </c>
      <c r="AE59" s="192">
        <v>0</v>
      </c>
      <c r="AF59" s="192">
        <v>0</v>
      </c>
      <c r="AG59" s="192">
        <v>0</v>
      </c>
      <c r="AH59" s="192">
        <v>0</v>
      </c>
      <c r="AI59" s="192">
        <v>0</v>
      </c>
      <c r="AJ59" s="193">
        <f t="shared" si="1"/>
        <v>0</v>
      </c>
      <c r="AL59" s="87" t="s">
        <v>514</v>
      </c>
      <c r="AM59" s="96"/>
    </row>
    <row r="60" spans="1:39" ht="55.5" customHeight="1" x14ac:dyDescent="0.25">
      <c r="A60" s="185" t="s">
        <v>352</v>
      </c>
      <c r="B60" s="163" t="s">
        <v>52</v>
      </c>
      <c r="C60" s="163" t="s">
        <v>53</v>
      </c>
      <c r="D60" s="163" t="s">
        <v>54</v>
      </c>
      <c r="E60" s="163" t="s">
        <v>55</v>
      </c>
      <c r="F60" s="163" t="s">
        <v>56</v>
      </c>
      <c r="G60" s="163" t="s">
        <v>133</v>
      </c>
      <c r="H60" s="163" t="s">
        <v>134</v>
      </c>
      <c r="I60" s="163" t="s">
        <v>158</v>
      </c>
      <c r="J60" s="163" t="s">
        <v>330</v>
      </c>
      <c r="K60" s="163" t="s">
        <v>331</v>
      </c>
      <c r="L60" s="163" t="s">
        <v>332</v>
      </c>
      <c r="M60" s="164" t="s">
        <v>286</v>
      </c>
      <c r="N60" s="163" t="s">
        <v>287</v>
      </c>
      <c r="O60" s="163" t="s">
        <v>288</v>
      </c>
      <c r="P60" s="163" t="s">
        <v>64</v>
      </c>
      <c r="Q60" s="149" t="s">
        <v>65</v>
      </c>
      <c r="R60" s="163" t="s">
        <v>86</v>
      </c>
      <c r="S60" s="149" t="s">
        <v>65</v>
      </c>
      <c r="T60" s="210">
        <v>3299052</v>
      </c>
      <c r="U60" s="129" t="s">
        <v>333</v>
      </c>
      <c r="V60" s="163" t="s">
        <v>334</v>
      </c>
      <c r="W60" s="157" t="s">
        <v>351</v>
      </c>
      <c r="X60" s="185" t="s">
        <v>352</v>
      </c>
      <c r="Y60" s="185" t="s">
        <v>353</v>
      </c>
      <c r="Z60" s="184">
        <v>8</v>
      </c>
      <c r="AA60" s="188" t="s">
        <v>515</v>
      </c>
      <c r="AB60" s="150" t="s">
        <v>73</v>
      </c>
      <c r="AC60" s="191">
        <v>46037</v>
      </c>
      <c r="AD60" s="191">
        <v>46295</v>
      </c>
      <c r="AE60" s="192">
        <v>0</v>
      </c>
      <c r="AF60" s="192">
        <v>0</v>
      </c>
      <c r="AG60" s="192">
        <v>0</v>
      </c>
      <c r="AH60" s="192">
        <v>0</v>
      </c>
      <c r="AI60" s="192">
        <v>0</v>
      </c>
      <c r="AJ60" s="193">
        <f t="shared" si="1"/>
        <v>0</v>
      </c>
      <c r="AL60" s="87" t="s">
        <v>514</v>
      </c>
      <c r="AM60" s="96"/>
    </row>
    <row r="61" spans="1:39" ht="55.5" customHeight="1" x14ac:dyDescent="0.25">
      <c r="A61" s="194" t="s">
        <v>516</v>
      </c>
      <c r="B61" s="163" t="s">
        <v>52</v>
      </c>
      <c r="C61" s="163" t="s">
        <v>53</v>
      </c>
      <c r="D61" s="163" t="s">
        <v>54</v>
      </c>
      <c r="E61" s="163" t="s">
        <v>55</v>
      </c>
      <c r="F61" s="163" t="s">
        <v>56</v>
      </c>
      <c r="G61" s="163" t="s">
        <v>133</v>
      </c>
      <c r="H61" s="163" t="s">
        <v>134</v>
      </c>
      <c r="I61" s="163" t="s">
        <v>158</v>
      </c>
      <c r="J61" s="163" t="s">
        <v>330</v>
      </c>
      <c r="K61" s="163" t="s">
        <v>331</v>
      </c>
      <c r="L61" s="163" t="s">
        <v>332</v>
      </c>
      <c r="M61" s="164" t="s">
        <v>286</v>
      </c>
      <c r="N61" s="163" t="s">
        <v>287</v>
      </c>
      <c r="O61" s="163" t="s">
        <v>288</v>
      </c>
      <c r="P61" s="163" t="s">
        <v>64</v>
      </c>
      <c r="Q61" s="149" t="s">
        <v>65</v>
      </c>
      <c r="R61" s="163" t="s">
        <v>127</v>
      </c>
      <c r="S61" s="149" t="s">
        <v>65</v>
      </c>
      <c r="T61" s="210">
        <v>3299053</v>
      </c>
      <c r="U61" s="129" t="s">
        <v>333</v>
      </c>
      <c r="V61" s="163" t="s">
        <v>334</v>
      </c>
      <c r="W61" s="163" t="s">
        <v>355</v>
      </c>
      <c r="X61" s="194" t="s">
        <v>516</v>
      </c>
      <c r="Y61" s="194" t="s">
        <v>357</v>
      </c>
      <c r="Z61" s="195">
        <v>12</v>
      </c>
      <c r="AA61" s="196" t="s">
        <v>358</v>
      </c>
      <c r="AB61" s="150" t="s">
        <v>73</v>
      </c>
      <c r="AC61" s="191">
        <v>46037</v>
      </c>
      <c r="AD61" s="191">
        <v>46387</v>
      </c>
      <c r="AE61" s="192">
        <v>0</v>
      </c>
      <c r="AF61" s="192">
        <v>0</v>
      </c>
      <c r="AG61" s="192">
        <v>0</v>
      </c>
      <c r="AH61" s="192">
        <v>0</v>
      </c>
      <c r="AI61" s="192">
        <v>0</v>
      </c>
      <c r="AJ61" s="193">
        <f t="shared" si="1"/>
        <v>0</v>
      </c>
      <c r="AL61" s="87" t="s">
        <v>514</v>
      </c>
      <c r="AM61" s="96"/>
    </row>
    <row r="62" spans="1:39" ht="55.5" customHeight="1" x14ac:dyDescent="0.25">
      <c r="A62" s="225" t="s">
        <v>360</v>
      </c>
      <c r="B62" s="163" t="s">
        <v>52</v>
      </c>
      <c r="C62" s="163" t="s">
        <v>53</v>
      </c>
      <c r="D62" s="163" t="s">
        <v>54</v>
      </c>
      <c r="E62" s="163" t="s">
        <v>55</v>
      </c>
      <c r="F62" s="163" t="s">
        <v>56</v>
      </c>
      <c r="G62" s="163" t="s">
        <v>133</v>
      </c>
      <c r="H62" s="163" t="s">
        <v>134</v>
      </c>
      <c r="I62" s="163" t="s">
        <v>158</v>
      </c>
      <c r="J62" s="163" t="s">
        <v>330</v>
      </c>
      <c r="K62" s="163" t="s">
        <v>331</v>
      </c>
      <c r="L62" s="163" t="s">
        <v>332</v>
      </c>
      <c r="M62" s="164" t="s">
        <v>286</v>
      </c>
      <c r="N62" s="163" t="s">
        <v>287</v>
      </c>
      <c r="O62" s="163" t="s">
        <v>288</v>
      </c>
      <c r="P62" s="163" t="s">
        <v>64</v>
      </c>
      <c r="Q62" s="149" t="s">
        <v>65</v>
      </c>
      <c r="R62" s="163" t="s">
        <v>127</v>
      </c>
      <c r="S62" s="149" t="s">
        <v>65</v>
      </c>
      <c r="T62" s="210">
        <v>3299054</v>
      </c>
      <c r="U62" s="129" t="s">
        <v>333</v>
      </c>
      <c r="V62" s="163" t="s">
        <v>334</v>
      </c>
      <c r="W62" s="163" t="s">
        <v>359</v>
      </c>
      <c r="X62" s="225" t="s">
        <v>360</v>
      </c>
      <c r="Y62" s="194" t="s">
        <v>361</v>
      </c>
      <c r="Z62" s="195">
        <v>12</v>
      </c>
      <c r="AA62" s="196" t="s">
        <v>362</v>
      </c>
      <c r="AB62" s="150" t="s">
        <v>73</v>
      </c>
      <c r="AC62" s="191">
        <v>46037</v>
      </c>
      <c r="AD62" s="191">
        <v>46387</v>
      </c>
      <c r="AE62" s="192">
        <v>0</v>
      </c>
      <c r="AF62" s="192">
        <v>0</v>
      </c>
      <c r="AG62" s="192">
        <v>0</v>
      </c>
      <c r="AH62" s="192">
        <v>0</v>
      </c>
      <c r="AI62" s="192">
        <v>0</v>
      </c>
      <c r="AJ62" s="193">
        <f t="shared" si="1"/>
        <v>0</v>
      </c>
      <c r="AL62" s="87" t="s">
        <v>514</v>
      </c>
      <c r="AM62" s="96"/>
    </row>
    <row r="63" spans="1:39" ht="55.5" customHeight="1" x14ac:dyDescent="0.25">
      <c r="A63" s="194" t="s">
        <v>364</v>
      </c>
      <c r="B63" s="163" t="s">
        <v>52</v>
      </c>
      <c r="C63" s="163" t="s">
        <v>53</v>
      </c>
      <c r="D63" s="163" t="s">
        <v>54</v>
      </c>
      <c r="E63" s="163" t="s">
        <v>55</v>
      </c>
      <c r="F63" s="163" t="s">
        <v>56</v>
      </c>
      <c r="G63" s="163" t="s">
        <v>133</v>
      </c>
      <c r="H63" s="163" t="s">
        <v>134</v>
      </c>
      <c r="I63" s="163" t="s">
        <v>158</v>
      </c>
      <c r="J63" s="163" t="s">
        <v>330</v>
      </c>
      <c r="K63" s="163" t="s">
        <v>331</v>
      </c>
      <c r="L63" s="163" t="s">
        <v>332</v>
      </c>
      <c r="M63" s="164" t="s">
        <v>286</v>
      </c>
      <c r="N63" s="163" t="s">
        <v>287</v>
      </c>
      <c r="O63" s="163" t="s">
        <v>288</v>
      </c>
      <c r="P63" s="163" t="s">
        <v>64</v>
      </c>
      <c r="Q63" s="149" t="s">
        <v>65</v>
      </c>
      <c r="R63" s="163" t="s">
        <v>127</v>
      </c>
      <c r="S63" s="149" t="s">
        <v>65</v>
      </c>
      <c r="T63" s="210">
        <v>3299055</v>
      </c>
      <c r="U63" s="129" t="s">
        <v>333</v>
      </c>
      <c r="V63" s="163" t="s">
        <v>334</v>
      </c>
      <c r="W63" s="163" t="s">
        <v>363</v>
      </c>
      <c r="X63" s="194" t="s">
        <v>364</v>
      </c>
      <c r="Y63" s="194" t="s">
        <v>517</v>
      </c>
      <c r="Z63" s="195">
        <v>12</v>
      </c>
      <c r="AA63" s="196" t="s">
        <v>366</v>
      </c>
      <c r="AB63" s="150" t="s">
        <v>73</v>
      </c>
      <c r="AC63" s="191">
        <v>46037</v>
      </c>
      <c r="AD63" s="191">
        <v>46387</v>
      </c>
      <c r="AE63" s="192">
        <v>0</v>
      </c>
      <c r="AF63" s="192">
        <v>0</v>
      </c>
      <c r="AG63" s="192">
        <v>0</v>
      </c>
      <c r="AH63" s="192">
        <v>0</v>
      </c>
      <c r="AI63" s="192">
        <v>0</v>
      </c>
      <c r="AJ63" s="193">
        <f t="shared" si="1"/>
        <v>0</v>
      </c>
      <c r="AL63" s="87" t="s">
        <v>514</v>
      </c>
      <c r="AM63" s="96"/>
    </row>
    <row r="64" spans="1:39" ht="55.5" customHeight="1" x14ac:dyDescent="0.25">
      <c r="A64" s="225" t="s">
        <v>372</v>
      </c>
      <c r="B64" s="163" t="s">
        <v>52</v>
      </c>
      <c r="C64" s="163" t="s">
        <v>53</v>
      </c>
      <c r="D64" s="163" t="s">
        <v>54</v>
      </c>
      <c r="E64" s="163" t="s">
        <v>55</v>
      </c>
      <c r="F64" s="163" t="s">
        <v>56</v>
      </c>
      <c r="G64" s="163" t="s">
        <v>57</v>
      </c>
      <c r="H64" s="163" t="s">
        <v>58</v>
      </c>
      <c r="I64" s="163" t="s">
        <v>367</v>
      </c>
      <c r="J64" s="163" t="s">
        <v>368</v>
      </c>
      <c r="K64" s="163" t="s">
        <v>369</v>
      </c>
      <c r="L64" s="163" t="s">
        <v>370</v>
      </c>
      <c r="M64" s="164" t="s">
        <v>286</v>
      </c>
      <c r="N64" s="163" t="s">
        <v>287</v>
      </c>
      <c r="O64" s="163" t="s">
        <v>288</v>
      </c>
      <c r="P64" s="163" t="s">
        <v>64</v>
      </c>
      <c r="Q64" s="149" t="s">
        <v>65</v>
      </c>
      <c r="R64" s="164" t="s">
        <v>66</v>
      </c>
      <c r="S64" s="149" t="s">
        <v>65</v>
      </c>
      <c r="T64" s="210"/>
      <c r="U64" s="129"/>
      <c r="V64" s="163"/>
      <c r="W64" s="163" t="s">
        <v>371</v>
      </c>
      <c r="X64" s="225" t="s">
        <v>372</v>
      </c>
      <c r="Y64" s="194" t="s">
        <v>373</v>
      </c>
      <c r="Z64" s="195">
        <v>1</v>
      </c>
      <c r="AA64" s="196" t="s">
        <v>374</v>
      </c>
      <c r="AB64" s="150" t="s">
        <v>73</v>
      </c>
      <c r="AC64" s="197">
        <v>46023</v>
      </c>
      <c r="AD64" s="197">
        <v>46387</v>
      </c>
      <c r="AE64" s="192">
        <v>0</v>
      </c>
      <c r="AF64" s="192">
        <v>0</v>
      </c>
      <c r="AG64" s="192">
        <v>0</v>
      </c>
      <c r="AH64" s="192">
        <v>0</v>
      </c>
      <c r="AI64" s="192">
        <v>0</v>
      </c>
      <c r="AJ64" s="193">
        <f t="shared" si="1"/>
        <v>0</v>
      </c>
      <c r="AL64" t="s">
        <v>518</v>
      </c>
      <c r="AM64" s="96"/>
    </row>
    <row r="65" spans="1:39" ht="55.5" customHeight="1" x14ac:dyDescent="0.25">
      <c r="A65" s="225" t="s">
        <v>376</v>
      </c>
      <c r="B65" s="163" t="s">
        <v>52</v>
      </c>
      <c r="C65" s="163" t="s">
        <v>53</v>
      </c>
      <c r="D65" s="163" t="s">
        <v>54</v>
      </c>
      <c r="E65" s="163" t="s">
        <v>55</v>
      </c>
      <c r="F65" s="163" t="s">
        <v>56</v>
      </c>
      <c r="G65" s="163" t="s">
        <v>57</v>
      </c>
      <c r="H65" s="163" t="s">
        <v>58</v>
      </c>
      <c r="I65" s="163" t="s">
        <v>367</v>
      </c>
      <c r="J65" s="163" t="s">
        <v>368</v>
      </c>
      <c r="K65" s="163" t="s">
        <v>369</v>
      </c>
      <c r="L65" s="163" t="s">
        <v>370</v>
      </c>
      <c r="M65" s="164" t="s">
        <v>286</v>
      </c>
      <c r="N65" s="163" t="s">
        <v>287</v>
      </c>
      <c r="O65" s="163" t="s">
        <v>288</v>
      </c>
      <c r="P65" s="163" t="s">
        <v>64</v>
      </c>
      <c r="Q65" s="149" t="s">
        <v>65</v>
      </c>
      <c r="R65" s="164" t="s">
        <v>66</v>
      </c>
      <c r="S65" s="149" t="s">
        <v>65</v>
      </c>
      <c r="T65" s="210"/>
      <c r="U65" s="129"/>
      <c r="V65" s="163"/>
      <c r="W65" s="163" t="s">
        <v>375</v>
      </c>
      <c r="X65" s="225" t="s">
        <v>376</v>
      </c>
      <c r="Y65" s="194" t="s">
        <v>373</v>
      </c>
      <c r="Z65" s="195">
        <v>1</v>
      </c>
      <c r="AA65" s="196" t="s">
        <v>377</v>
      </c>
      <c r="AB65" s="150" t="s">
        <v>73</v>
      </c>
      <c r="AC65" s="197">
        <v>46023</v>
      </c>
      <c r="AD65" s="197">
        <v>46387</v>
      </c>
      <c r="AE65" s="192">
        <v>0</v>
      </c>
      <c r="AF65" s="192">
        <v>0</v>
      </c>
      <c r="AG65" s="192">
        <v>0</v>
      </c>
      <c r="AH65" s="192">
        <v>0</v>
      </c>
      <c r="AI65" s="192">
        <v>0</v>
      </c>
      <c r="AJ65" s="193">
        <f t="shared" si="1"/>
        <v>0</v>
      </c>
      <c r="AL65" t="s">
        <v>518</v>
      </c>
      <c r="AM65" s="96"/>
    </row>
    <row r="66" spans="1:39" ht="55.5" customHeight="1" x14ac:dyDescent="0.25">
      <c r="A66" s="225" t="s">
        <v>380</v>
      </c>
      <c r="B66" s="163" t="s">
        <v>52</v>
      </c>
      <c r="C66" s="163" t="s">
        <v>53</v>
      </c>
      <c r="D66" s="163" t="s">
        <v>54</v>
      </c>
      <c r="E66" s="163" t="s">
        <v>55</v>
      </c>
      <c r="F66" s="163" t="s">
        <v>56</v>
      </c>
      <c r="G66" s="163" t="s">
        <v>57</v>
      </c>
      <c r="H66" s="163" t="s">
        <v>58</v>
      </c>
      <c r="I66" s="163" t="s">
        <v>367</v>
      </c>
      <c r="J66" s="163" t="s">
        <v>368</v>
      </c>
      <c r="K66" s="163" t="s">
        <v>378</v>
      </c>
      <c r="L66" s="163" t="s">
        <v>370</v>
      </c>
      <c r="M66" s="164" t="s">
        <v>286</v>
      </c>
      <c r="N66" s="163" t="s">
        <v>287</v>
      </c>
      <c r="O66" s="163" t="s">
        <v>288</v>
      </c>
      <c r="P66" s="163" t="s">
        <v>64</v>
      </c>
      <c r="Q66" s="149" t="s">
        <v>65</v>
      </c>
      <c r="R66" s="164" t="s">
        <v>66</v>
      </c>
      <c r="S66" s="149" t="s">
        <v>65</v>
      </c>
      <c r="T66" s="210"/>
      <c r="U66" s="129"/>
      <c r="V66" s="163"/>
      <c r="W66" s="163" t="s">
        <v>379</v>
      </c>
      <c r="X66" s="225" t="s">
        <v>380</v>
      </c>
      <c r="Y66" s="194" t="s">
        <v>373</v>
      </c>
      <c r="Z66" s="195">
        <v>1</v>
      </c>
      <c r="AA66" s="196" t="s">
        <v>381</v>
      </c>
      <c r="AB66" s="150" t="s">
        <v>73</v>
      </c>
      <c r="AC66" s="197">
        <v>46023</v>
      </c>
      <c r="AD66" s="197">
        <v>46387</v>
      </c>
      <c r="AE66" s="192">
        <v>0</v>
      </c>
      <c r="AF66" s="192">
        <v>0</v>
      </c>
      <c r="AG66" s="192">
        <v>0</v>
      </c>
      <c r="AH66" s="192">
        <v>0</v>
      </c>
      <c r="AI66" s="192">
        <v>0</v>
      </c>
      <c r="AJ66" s="193">
        <f t="shared" si="1"/>
        <v>0</v>
      </c>
      <c r="AL66" t="s">
        <v>518</v>
      </c>
      <c r="AM66" s="96"/>
    </row>
    <row r="67" spans="1:39" ht="55.5" customHeight="1" x14ac:dyDescent="0.25">
      <c r="A67" s="225" t="s">
        <v>384</v>
      </c>
      <c r="B67" s="163" t="s">
        <v>52</v>
      </c>
      <c r="C67" s="163" t="s">
        <v>53</v>
      </c>
      <c r="D67" s="163" t="s">
        <v>54</v>
      </c>
      <c r="E67" s="163" t="s">
        <v>55</v>
      </c>
      <c r="F67" s="163" t="s">
        <v>56</v>
      </c>
      <c r="G67" s="163" t="s">
        <v>57</v>
      </c>
      <c r="H67" s="163" t="s">
        <v>58</v>
      </c>
      <c r="I67" s="163" t="s">
        <v>367</v>
      </c>
      <c r="J67" s="163" t="s">
        <v>368</v>
      </c>
      <c r="K67" s="163" t="s">
        <v>382</v>
      </c>
      <c r="L67" s="163" t="s">
        <v>370</v>
      </c>
      <c r="M67" s="164" t="s">
        <v>286</v>
      </c>
      <c r="N67" s="163" t="s">
        <v>287</v>
      </c>
      <c r="O67" s="163" t="s">
        <v>288</v>
      </c>
      <c r="P67" s="163" t="s">
        <v>64</v>
      </c>
      <c r="Q67" s="149" t="s">
        <v>65</v>
      </c>
      <c r="R67" s="164" t="s">
        <v>66</v>
      </c>
      <c r="S67" s="149" t="s">
        <v>65</v>
      </c>
      <c r="T67" s="210"/>
      <c r="U67" s="129"/>
      <c r="V67" s="163"/>
      <c r="W67" s="163" t="s">
        <v>383</v>
      </c>
      <c r="X67" s="225" t="s">
        <v>384</v>
      </c>
      <c r="Y67" s="194" t="s">
        <v>373</v>
      </c>
      <c r="Z67" s="195">
        <v>1</v>
      </c>
      <c r="AA67" s="196" t="s">
        <v>385</v>
      </c>
      <c r="AB67" s="150" t="s">
        <v>73</v>
      </c>
      <c r="AC67" s="197">
        <v>46023</v>
      </c>
      <c r="AD67" s="197">
        <v>46387</v>
      </c>
      <c r="AE67" s="192">
        <v>0</v>
      </c>
      <c r="AF67" s="192">
        <v>0</v>
      </c>
      <c r="AG67" s="192">
        <v>0</v>
      </c>
      <c r="AH67" s="192">
        <v>0</v>
      </c>
      <c r="AI67" s="192">
        <v>0</v>
      </c>
      <c r="AJ67" s="193">
        <f t="shared" si="1"/>
        <v>0</v>
      </c>
      <c r="AL67" t="s">
        <v>518</v>
      </c>
      <c r="AM67" s="96"/>
    </row>
    <row r="68" spans="1:39" ht="55.5" customHeight="1" x14ac:dyDescent="0.25">
      <c r="A68" s="225" t="s">
        <v>387</v>
      </c>
      <c r="B68" s="163" t="s">
        <v>52</v>
      </c>
      <c r="C68" s="163" t="s">
        <v>53</v>
      </c>
      <c r="D68" s="163" t="s">
        <v>54</v>
      </c>
      <c r="E68" s="163" t="s">
        <v>55</v>
      </c>
      <c r="F68" s="163" t="s">
        <v>56</v>
      </c>
      <c r="G68" s="163" t="s">
        <v>57</v>
      </c>
      <c r="H68" s="163" t="s">
        <v>58</v>
      </c>
      <c r="I68" s="163" t="s">
        <v>367</v>
      </c>
      <c r="J68" s="163" t="s">
        <v>368</v>
      </c>
      <c r="K68" s="163" t="s">
        <v>382</v>
      </c>
      <c r="L68" s="163" t="s">
        <v>370</v>
      </c>
      <c r="M68" s="164" t="s">
        <v>286</v>
      </c>
      <c r="N68" s="163" t="s">
        <v>287</v>
      </c>
      <c r="O68" s="163" t="s">
        <v>288</v>
      </c>
      <c r="P68" s="163" t="s">
        <v>64</v>
      </c>
      <c r="Q68" s="149" t="s">
        <v>65</v>
      </c>
      <c r="R68" s="164" t="s">
        <v>66</v>
      </c>
      <c r="S68" s="149" t="s">
        <v>65</v>
      </c>
      <c r="T68" s="210"/>
      <c r="U68" s="129"/>
      <c r="V68" s="163"/>
      <c r="W68" s="163" t="s">
        <v>386</v>
      </c>
      <c r="X68" s="225" t="s">
        <v>387</v>
      </c>
      <c r="Y68" s="194" t="s">
        <v>373</v>
      </c>
      <c r="Z68" s="195">
        <v>1</v>
      </c>
      <c r="AA68" s="196" t="s">
        <v>388</v>
      </c>
      <c r="AB68" s="150" t="s">
        <v>73</v>
      </c>
      <c r="AC68" s="197">
        <v>46023</v>
      </c>
      <c r="AD68" s="197">
        <v>46387</v>
      </c>
      <c r="AE68" s="192">
        <v>0</v>
      </c>
      <c r="AF68" s="192">
        <v>0</v>
      </c>
      <c r="AG68" s="192">
        <v>0</v>
      </c>
      <c r="AH68" s="192">
        <v>0</v>
      </c>
      <c r="AI68" s="192">
        <v>0</v>
      </c>
      <c r="AJ68" s="193">
        <f t="shared" si="1"/>
        <v>0</v>
      </c>
      <c r="AL68" t="s">
        <v>518</v>
      </c>
      <c r="AM68" s="96"/>
    </row>
    <row r="69" spans="1:39" ht="55.5" customHeight="1" x14ac:dyDescent="0.25">
      <c r="A69" s="225" t="s">
        <v>390</v>
      </c>
      <c r="B69" s="163" t="s">
        <v>52</v>
      </c>
      <c r="C69" s="163" t="s">
        <v>53</v>
      </c>
      <c r="D69" s="163" t="s">
        <v>54</v>
      </c>
      <c r="E69" s="163" t="s">
        <v>55</v>
      </c>
      <c r="F69" s="163" t="s">
        <v>56</v>
      </c>
      <c r="G69" s="163" t="s">
        <v>57</v>
      </c>
      <c r="H69" s="163" t="s">
        <v>58</v>
      </c>
      <c r="I69" s="163" t="s">
        <v>367</v>
      </c>
      <c r="J69" s="163" t="s">
        <v>368</v>
      </c>
      <c r="K69" s="163" t="s">
        <v>382</v>
      </c>
      <c r="L69" s="163" t="s">
        <v>370</v>
      </c>
      <c r="M69" s="164" t="s">
        <v>286</v>
      </c>
      <c r="N69" s="163" t="s">
        <v>287</v>
      </c>
      <c r="O69" s="163" t="s">
        <v>288</v>
      </c>
      <c r="P69" s="163" t="s">
        <v>64</v>
      </c>
      <c r="Q69" s="149" t="s">
        <v>65</v>
      </c>
      <c r="R69" s="164" t="s">
        <v>66</v>
      </c>
      <c r="S69" s="149" t="s">
        <v>65</v>
      </c>
      <c r="T69" s="210"/>
      <c r="U69" s="129"/>
      <c r="V69" s="163"/>
      <c r="W69" s="163" t="s">
        <v>389</v>
      </c>
      <c r="X69" s="225" t="s">
        <v>390</v>
      </c>
      <c r="Y69" s="194" t="s">
        <v>373</v>
      </c>
      <c r="Z69" s="195">
        <v>1</v>
      </c>
      <c r="AA69" s="196" t="s">
        <v>391</v>
      </c>
      <c r="AB69" s="150" t="s">
        <v>73</v>
      </c>
      <c r="AC69" s="197">
        <v>46023</v>
      </c>
      <c r="AD69" s="197">
        <v>46387</v>
      </c>
      <c r="AE69" s="192">
        <v>0</v>
      </c>
      <c r="AF69" s="192">
        <v>0</v>
      </c>
      <c r="AG69" s="192">
        <v>0</v>
      </c>
      <c r="AH69" s="192">
        <v>0</v>
      </c>
      <c r="AI69" s="192">
        <v>0</v>
      </c>
      <c r="AJ69" s="193">
        <f t="shared" si="1"/>
        <v>0</v>
      </c>
      <c r="AL69" t="s">
        <v>518</v>
      </c>
      <c r="AM69" s="96"/>
    </row>
    <row r="70" spans="1:39" s="45" customFormat="1" ht="55.5" customHeight="1" x14ac:dyDescent="0.25">
      <c r="A70" s="164" t="s">
        <v>397</v>
      </c>
      <c r="B70" s="51" t="s">
        <v>52</v>
      </c>
      <c r="C70" s="51" t="s">
        <v>53</v>
      </c>
      <c r="D70" s="51" t="s">
        <v>54</v>
      </c>
      <c r="E70" s="51" t="s">
        <v>55</v>
      </c>
      <c r="F70" s="51" t="s">
        <v>56</v>
      </c>
      <c r="G70" s="51" t="s">
        <v>57</v>
      </c>
      <c r="H70" s="51" t="s">
        <v>58</v>
      </c>
      <c r="I70" s="51" t="s">
        <v>59</v>
      </c>
      <c r="J70" s="51" t="s">
        <v>392</v>
      </c>
      <c r="K70" s="216" t="s">
        <v>61</v>
      </c>
      <c r="L70" s="51" t="s">
        <v>393</v>
      </c>
      <c r="M70" s="51" t="s">
        <v>394</v>
      </c>
      <c r="N70" s="51" t="s">
        <v>519</v>
      </c>
      <c r="O70" s="51" t="s">
        <v>395</v>
      </c>
      <c r="P70" s="51" t="s">
        <v>64</v>
      </c>
      <c r="Q70" s="216" t="s">
        <v>65</v>
      </c>
      <c r="R70" s="51" t="s">
        <v>66</v>
      </c>
      <c r="S70" s="216" t="s">
        <v>65</v>
      </c>
      <c r="T70" s="205"/>
      <c r="U70" s="51"/>
      <c r="V70" s="51"/>
      <c r="W70" s="51" t="s">
        <v>396</v>
      </c>
      <c r="X70" s="164" t="s">
        <v>397</v>
      </c>
      <c r="Y70" s="164" t="s">
        <v>398</v>
      </c>
      <c r="Z70" s="205"/>
      <c r="AA70" s="164" t="s">
        <v>520</v>
      </c>
      <c r="AB70" s="63" t="s">
        <v>93</v>
      </c>
      <c r="AC70" s="118"/>
      <c r="AD70" s="118"/>
      <c r="AE70" s="236">
        <v>0</v>
      </c>
      <c r="AF70" s="236">
        <v>0</v>
      </c>
      <c r="AG70" s="236">
        <v>0</v>
      </c>
      <c r="AH70" s="236">
        <v>0</v>
      </c>
      <c r="AI70" s="236">
        <v>0</v>
      </c>
      <c r="AJ70" s="237">
        <f t="shared" si="1"/>
        <v>0</v>
      </c>
    </row>
    <row r="71" spans="1:39" ht="55.5" customHeight="1" x14ac:dyDescent="0.25">
      <c r="A71" s="164" t="s">
        <v>405</v>
      </c>
      <c r="B71" s="164" t="s">
        <v>52</v>
      </c>
      <c r="C71" s="164" t="s">
        <v>53</v>
      </c>
      <c r="D71" s="164" t="s">
        <v>54</v>
      </c>
      <c r="E71" s="164" t="s">
        <v>55</v>
      </c>
      <c r="F71" s="163" t="s">
        <v>56</v>
      </c>
      <c r="G71" s="164" t="s">
        <v>57</v>
      </c>
      <c r="H71" s="164" t="s">
        <v>58</v>
      </c>
      <c r="I71" s="164" t="s">
        <v>59</v>
      </c>
      <c r="J71" s="164" t="s">
        <v>60</v>
      </c>
      <c r="K71" s="164" t="s">
        <v>308</v>
      </c>
      <c r="L71" s="164" t="s">
        <v>400</v>
      </c>
      <c r="M71" s="164" t="s">
        <v>401</v>
      </c>
      <c r="N71" s="164" t="s">
        <v>402</v>
      </c>
      <c r="O71" s="164" t="s">
        <v>403</v>
      </c>
      <c r="P71" s="164" t="s">
        <v>64</v>
      </c>
      <c r="Q71" s="149" t="s">
        <v>65</v>
      </c>
      <c r="R71" s="164" t="s">
        <v>66</v>
      </c>
      <c r="S71" s="149" t="s">
        <v>65</v>
      </c>
      <c r="T71" s="205">
        <v>3299060</v>
      </c>
      <c r="U71" s="51" t="s">
        <v>67</v>
      </c>
      <c r="V71" s="164" t="s">
        <v>68</v>
      </c>
      <c r="W71" s="164"/>
      <c r="X71" s="164" t="s">
        <v>405</v>
      </c>
      <c r="Y71" s="164" t="s">
        <v>406</v>
      </c>
      <c r="Z71" s="164" t="s">
        <v>407</v>
      </c>
      <c r="AA71" s="51" t="s">
        <v>408</v>
      </c>
      <c r="AB71" s="167" t="s">
        <v>93</v>
      </c>
      <c r="AC71" s="166">
        <v>46023</v>
      </c>
      <c r="AD71" s="166">
        <v>46387</v>
      </c>
      <c r="AE71" s="154">
        <v>0</v>
      </c>
      <c r="AF71" s="154">
        <v>0</v>
      </c>
      <c r="AG71" s="172">
        <v>35000000</v>
      </c>
      <c r="AH71" s="154">
        <v>0</v>
      </c>
      <c r="AI71" s="154">
        <v>0</v>
      </c>
      <c r="AJ71" s="161">
        <f t="shared" si="1"/>
        <v>35000000</v>
      </c>
    </row>
    <row r="72" spans="1:39" ht="55.5" customHeight="1" x14ac:dyDescent="0.25">
      <c r="A72" s="164" t="s">
        <v>410</v>
      </c>
      <c r="B72" s="164" t="s">
        <v>52</v>
      </c>
      <c r="C72" s="164" t="s">
        <v>53</v>
      </c>
      <c r="D72" s="164" t="s">
        <v>54</v>
      </c>
      <c r="E72" s="164" t="s">
        <v>55</v>
      </c>
      <c r="F72" s="163" t="s">
        <v>56</v>
      </c>
      <c r="G72" s="164" t="s">
        <v>57</v>
      </c>
      <c r="H72" s="164" t="s">
        <v>58</v>
      </c>
      <c r="I72" s="164"/>
      <c r="J72" s="164"/>
      <c r="K72" s="164" t="s">
        <v>308</v>
      </c>
      <c r="L72" s="164"/>
      <c r="M72" s="164" t="s">
        <v>401</v>
      </c>
      <c r="N72" s="164" t="s">
        <v>402</v>
      </c>
      <c r="O72" s="164" t="s">
        <v>403</v>
      </c>
      <c r="P72" s="164" t="s">
        <v>64</v>
      </c>
      <c r="Q72" s="149" t="s">
        <v>65</v>
      </c>
      <c r="R72" s="164" t="s">
        <v>66</v>
      </c>
      <c r="S72" s="149" t="s">
        <v>65</v>
      </c>
      <c r="T72" s="205">
        <v>3299060</v>
      </c>
      <c r="U72" s="51" t="s">
        <v>67</v>
      </c>
      <c r="V72" s="164" t="s">
        <v>68</v>
      </c>
      <c r="W72" s="164"/>
      <c r="X72" s="164" t="s">
        <v>410</v>
      </c>
      <c r="Y72" s="164" t="s">
        <v>411</v>
      </c>
      <c r="Z72" s="164" t="s">
        <v>521</v>
      </c>
      <c r="AA72" s="51" t="s">
        <v>413</v>
      </c>
      <c r="AB72" s="167" t="s">
        <v>93</v>
      </c>
      <c r="AC72" s="166">
        <v>46023</v>
      </c>
      <c r="AD72" s="166">
        <v>46387</v>
      </c>
      <c r="AE72" s="154">
        <v>0</v>
      </c>
      <c r="AF72" s="154">
        <v>0</v>
      </c>
      <c r="AG72" s="154">
        <v>0</v>
      </c>
      <c r="AH72" s="154">
        <v>0</v>
      </c>
      <c r="AI72" s="154">
        <v>0</v>
      </c>
      <c r="AJ72" s="161">
        <f t="shared" si="1"/>
        <v>0</v>
      </c>
    </row>
    <row r="73" spans="1:39" ht="96.75" customHeight="1" x14ac:dyDescent="0.25">
      <c r="A73" s="200" t="s">
        <v>415</v>
      </c>
      <c r="B73" s="164" t="s">
        <v>52</v>
      </c>
      <c r="C73" s="164" t="s">
        <v>53</v>
      </c>
      <c r="D73" s="164" t="s">
        <v>54</v>
      </c>
      <c r="E73" s="164" t="s">
        <v>55</v>
      </c>
      <c r="F73" s="163" t="s">
        <v>56</v>
      </c>
      <c r="G73" s="164" t="s">
        <v>57</v>
      </c>
      <c r="H73" s="164" t="s">
        <v>58</v>
      </c>
      <c r="I73" s="164"/>
      <c r="J73" s="164"/>
      <c r="K73" s="164" t="s">
        <v>308</v>
      </c>
      <c r="L73" s="164"/>
      <c r="M73" s="164" t="s">
        <v>401</v>
      </c>
      <c r="N73" s="164" t="s">
        <v>402</v>
      </c>
      <c r="O73" s="164" t="s">
        <v>403</v>
      </c>
      <c r="P73" s="164" t="s">
        <v>64</v>
      </c>
      <c r="Q73" s="149" t="s">
        <v>65</v>
      </c>
      <c r="R73" s="164" t="s">
        <v>66</v>
      </c>
      <c r="S73" s="149" t="s">
        <v>65</v>
      </c>
      <c r="T73" s="205">
        <v>3299060</v>
      </c>
      <c r="U73" s="51" t="s">
        <v>67</v>
      </c>
      <c r="V73" s="164" t="s">
        <v>68</v>
      </c>
      <c r="W73" s="164"/>
      <c r="X73" s="200" t="s">
        <v>415</v>
      </c>
      <c r="Y73" s="200" t="s">
        <v>416</v>
      </c>
      <c r="Z73" s="200" t="s">
        <v>417</v>
      </c>
      <c r="AA73" s="196" t="s">
        <v>408</v>
      </c>
      <c r="AB73" s="184" t="s">
        <v>93</v>
      </c>
      <c r="AC73" s="197">
        <v>46023</v>
      </c>
      <c r="AD73" s="197">
        <v>46387</v>
      </c>
      <c r="AE73" s="192">
        <v>0</v>
      </c>
      <c r="AF73" s="192">
        <v>0</v>
      </c>
      <c r="AG73" s="192">
        <v>0</v>
      </c>
      <c r="AH73" s="192">
        <v>0</v>
      </c>
      <c r="AI73" s="192">
        <v>0</v>
      </c>
      <c r="AJ73" s="193">
        <f t="shared" si="1"/>
        <v>0</v>
      </c>
    </row>
    <row r="74" spans="1:39" ht="55.5" customHeight="1" x14ac:dyDescent="0.25">
      <c r="A74" s="164" t="s">
        <v>522</v>
      </c>
      <c r="B74" s="164" t="s">
        <v>52</v>
      </c>
      <c r="C74" s="164" t="s">
        <v>53</v>
      </c>
      <c r="D74" s="164" t="s">
        <v>54</v>
      </c>
      <c r="E74" s="164" t="s">
        <v>74</v>
      </c>
      <c r="F74" s="163" t="s">
        <v>56</v>
      </c>
      <c r="G74" s="164" t="s">
        <v>170</v>
      </c>
      <c r="H74" s="164" t="s">
        <v>171</v>
      </c>
      <c r="I74" s="164"/>
      <c r="J74" s="164"/>
      <c r="K74" s="164" t="s">
        <v>308</v>
      </c>
      <c r="L74" s="164"/>
      <c r="M74" s="164" t="s">
        <v>401</v>
      </c>
      <c r="N74" s="164" t="s">
        <v>402</v>
      </c>
      <c r="O74" s="164" t="s">
        <v>403</v>
      </c>
      <c r="P74" s="164" t="s">
        <v>64</v>
      </c>
      <c r="Q74" s="149" t="s">
        <v>65</v>
      </c>
      <c r="R74" s="164" t="s">
        <v>66</v>
      </c>
      <c r="S74" s="149" t="s">
        <v>65</v>
      </c>
      <c r="T74" s="205">
        <v>3299060</v>
      </c>
      <c r="U74" s="51" t="s">
        <v>67</v>
      </c>
      <c r="V74" s="164" t="s">
        <v>68</v>
      </c>
      <c r="W74" s="164"/>
      <c r="X74" s="164" t="s">
        <v>522</v>
      </c>
      <c r="Y74" s="164" t="s">
        <v>421</v>
      </c>
      <c r="Z74" s="173">
        <v>1</v>
      </c>
      <c r="AA74" s="51" t="s">
        <v>523</v>
      </c>
      <c r="AB74" s="167" t="s">
        <v>93</v>
      </c>
      <c r="AC74" s="166">
        <v>46023</v>
      </c>
      <c r="AD74" s="166">
        <v>46387</v>
      </c>
      <c r="AE74" s="154">
        <v>0</v>
      </c>
      <c r="AF74" s="154">
        <v>0</v>
      </c>
      <c r="AG74" s="154">
        <v>0</v>
      </c>
      <c r="AH74" s="154">
        <v>0</v>
      </c>
      <c r="AI74" s="154">
        <v>0</v>
      </c>
      <c r="AJ74" s="161">
        <f t="shared" si="1"/>
        <v>0</v>
      </c>
    </row>
    <row r="75" spans="1:39" ht="55.5" customHeight="1" x14ac:dyDescent="0.25">
      <c r="A75" s="164" t="s">
        <v>524</v>
      </c>
      <c r="B75" s="164" t="s">
        <v>52</v>
      </c>
      <c r="C75" s="164" t="s">
        <v>53</v>
      </c>
      <c r="D75" s="164" t="s">
        <v>54</v>
      </c>
      <c r="E75" s="164" t="s">
        <v>55</v>
      </c>
      <c r="F75" s="163" t="s">
        <v>56</v>
      </c>
      <c r="G75" s="164" t="s">
        <v>57</v>
      </c>
      <c r="H75" s="164" t="s">
        <v>58</v>
      </c>
      <c r="I75" s="164"/>
      <c r="J75" s="164"/>
      <c r="K75" s="164" t="s">
        <v>485</v>
      </c>
      <c r="L75" s="164"/>
      <c r="M75" s="164" t="s">
        <v>401</v>
      </c>
      <c r="N75" s="164" t="s">
        <v>402</v>
      </c>
      <c r="O75" s="164" t="s">
        <v>403</v>
      </c>
      <c r="P75" s="164" t="s">
        <v>64</v>
      </c>
      <c r="Q75" s="149" t="s">
        <v>65</v>
      </c>
      <c r="R75" s="164" t="s">
        <v>66</v>
      </c>
      <c r="S75" s="149" t="s">
        <v>65</v>
      </c>
      <c r="T75" s="205">
        <v>3299060</v>
      </c>
      <c r="U75" s="51" t="s">
        <v>67</v>
      </c>
      <c r="V75" s="164" t="s">
        <v>426</v>
      </c>
      <c r="W75" s="164"/>
      <c r="X75" s="164" t="s">
        <v>524</v>
      </c>
      <c r="Y75" s="164" t="s">
        <v>525</v>
      </c>
      <c r="Z75" s="164" t="s">
        <v>432</v>
      </c>
      <c r="AA75" s="51" t="s">
        <v>433</v>
      </c>
      <c r="AB75" s="167" t="s">
        <v>93</v>
      </c>
      <c r="AC75" s="166">
        <v>46023</v>
      </c>
      <c r="AD75" s="166">
        <v>46387</v>
      </c>
      <c r="AE75" s="154">
        <v>0</v>
      </c>
      <c r="AF75" s="154">
        <v>0</v>
      </c>
      <c r="AG75" s="154">
        <v>0</v>
      </c>
      <c r="AH75" s="154">
        <v>0</v>
      </c>
      <c r="AI75" s="154">
        <v>0</v>
      </c>
      <c r="AJ75" s="161">
        <f t="shared" si="1"/>
        <v>0</v>
      </c>
    </row>
    <row r="76" spans="1:39" ht="55.5" customHeight="1" x14ac:dyDescent="0.25">
      <c r="A76" s="174" t="s">
        <v>526</v>
      </c>
      <c r="B76" s="164" t="s">
        <v>52</v>
      </c>
      <c r="C76" s="164" t="s">
        <v>53</v>
      </c>
      <c r="D76" s="164" t="s">
        <v>54</v>
      </c>
      <c r="E76" s="164" t="s">
        <v>55</v>
      </c>
      <c r="F76" s="163" t="s">
        <v>56</v>
      </c>
      <c r="G76" s="164" t="s">
        <v>57</v>
      </c>
      <c r="H76" s="164" t="s">
        <v>58</v>
      </c>
      <c r="I76" s="164"/>
      <c r="J76" s="164"/>
      <c r="K76" s="164" t="s">
        <v>485</v>
      </c>
      <c r="L76" s="164"/>
      <c r="M76" s="164" t="s">
        <v>401</v>
      </c>
      <c r="N76" s="164" t="s">
        <v>402</v>
      </c>
      <c r="O76" s="164" t="s">
        <v>403</v>
      </c>
      <c r="P76" s="164" t="s">
        <v>64</v>
      </c>
      <c r="Q76" s="149" t="s">
        <v>65</v>
      </c>
      <c r="R76" s="164" t="s">
        <v>66</v>
      </c>
      <c r="S76" s="149" t="s">
        <v>65</v>
      </c>
      <c r="T76" s="205">
        <v>3299060</v>
      </c>
      <c r="U76" s="51" t="s">
        <v>67</v>
      </c>
      <c r="V76" s="164" t="s">
        <v>426</v>
      </c>
      <c r="W76" s="164"/>
      <c r="X76" s="174" t="s">
        <v>526</v>
      </c>
      <c r="Y76" s="164" t="s">
        <v>527</v>
      </c>
      <c r="Z76" s="164" t="s">
        <v>528</v>
      </c>
      <c r="AA76" s="51" t="s">
        <v>529</v>
      </c>
      <c r="AB76" s="167" t="s">
        <v>93</v>
      </c>
      <c r="AC76" s="166">
        <v>46023</v>
      </c>
      <c r="AD76" s="166" t="s">
        <v>439</v>
      </c>
      <c r="AE76" s="154">
        <v>0</v>
      </c>
      <c r="AF76" s="154">
        <v>0</v>
      </c>
      <c r="AG76" s="154">
        <v>0</v>
      </c>
      <c r="AH76" s="154">
        <v>0</v>
      </c>
      <c r="AI76" s="154">
        <v>0</v>
      </c>
      <c r="AJ76" s="161">
        <f t="shared" ref="AJ76:AJ84" si="2">SUM(AE76:AI76)</f>
        <v>0</v>
      </c>
    </row>
    <row r="77" spans="1:39" ht="55.5" customHeight="1" x14ac:dyDescent="0.25">
      <c r="A77" s="174" t="s">
        <v>443</v>
      </c>
      <c r="B77" s="164" t="s">
        <v>52</v>
      </c>
      <c r="C77" s="164" t="s">
        <v>53</v>
      </c>
      <c r="D77" s="164" t="s">
        <v>54</v>
      </c>
      <c r="E77" s="164" t="s">
        <v>55</v>
      </c>
      <c r="F77" s="163" t="s">
        <v>56</v>
      </c>
      <c r="G77" s="164" t="s">
        <v>57</v>
      </c>
      <c r="H77" s="164" t="s">
        <v>58</v>
      </c>
      <c r="I77" s="164" t="s">
        <v>440</v>
      </c>
      <c r="J77" s="164" t="s">
        <v>441</v>
      </c>
      <c r="K77" s="164" t="s">
        <v>308</v>
      </c>
      <c r="L77" s="164" t="s">
        <v>400</v>
      </c>
      <c r="M77" s="164" t="s">
        <v>401</v>
      </c>
      <c r="N77" s="164" t="s">
        <v>402</v>
      </c>
      <c r="O77" s="164" t="s">
        <v>403</v>
      </c>
      <c r="P77" s="164" t="s">
        <v>64</v>
      </c>
      <c r="Q77" s="149" t="s">
        <v>65</v>
      </c>
      <c r="R77" s="164" t="s">
        <v>66</v>
      </c>
      <c r="S77" s="149" t="s">
        <v>65</v>
      </c>
      <c r="T77" s="205">
        <v>3299060</v>
      </c>
      <c r="U77" s="51" t="s">
        <v>67</v>
      </c>
      <c r="V77" s="164" t="s">
        <v>426</v>
      </c>
      <c r="W77" s="174"/>
      <c r="X77" s="174" t="s">
        <v>443</v>
      </c>
      <c r="Y77" s="174" t="s">
        <v>444</v>
      </c>
      <c r="Z77" s="164" t="s">
        <v>445</v>
      </c>
      <c r="AA77" s="51" t="s">
        <v>446</v>
      </c>
      <c r="AB77" s="167" t="s">
        <v>93</v>
      </c>
      <c r="AC77" s="166">
        <v>46023</v>
      </c>
      <c r="AD77" s="166">
        <v>46387</v>
      </c>
      <c r="AE77" s="154">
        <v>0</v>
      </c>
      <c r="AF77" s="154">
        <v>0</v>
      </c>
      <c r="AG77" s="154">
        <v>0</v>
      </c>
      <c r="AH77" s="154">
        <v>0</v>
      </c>
      <c r="AI77" s="154">
        <v>0</v>
      </c>
      <c r="AJ77" s="161">
        <f t="shared" si="2"/>
        <v>0</v>
      </c>
    </row>
    <row r="78" spans="1:39" ht="55.5" customHeight="1" x14ac:dyDescent="0.25">
      <c r="A78" s="164" t="s">
        <v>449</v>
      </c>
      <c r="B78" s="164" t="s">
        <v>52</v>
      </c>
      <c r="C78" s="164" t="s">
        <v>53</v>
      </c>
      <c r="D78" s="164" t="s">
        <v>54</v>
      </c>
      <c r="E78" s="164" t="s">
        <v>55</v>
      </c>
      <c r="F78" s="163" t="s">
        <v>56</v>
      </c>
      <c r="G78" s="164" t="s">
        <v>57</v>
      </c>
      <c r="H78" s="164" t="s">
        <v>58</v>
      </c>
      <c r="I78" s="164" t="s">
        <v>158</v>
      </c>
      <c r="J78" s="164" t="s">
        <v>447</v>
      </c>
      <c r="K78" s="164" t="s">
        <v>448</v>
      </c>
      <c r="L78" s="164" t="s">
        <v>400</v>
      </c>
      <c r="M78" s="164" t="s">
        <v>401</v>
      </c>
      <c r="N78" s="164" t="s">
        <v>402</v>
      </c>
      <c r="O78" s="164" t="s">
        <v>403</v>
      </c>
      <c r="P78" s="164" t="s">
        <v>64</v>
      </c>
      <c r="Q78" s="149" t="s">
        <v>65</v>
      </c>
      <c r="R78" s="164" t="s">
        <v>66</v>
      </c>
      <c r="S78" s="149" t="s">
        <v>65</v>
      </c>
      <c r="T78" s="205">
        <v>3299060</v>
      </c>
      <c r="U78" s="51" t="s">
        <v>67</v>
      </c>
      <c r="V78" s="164" t="s">
        <v>426</v>
      </c>
      <c r="W78" s="164"/>
      <c r="X78" s="164" t="s">
        <v>449</v>
      </c>
      <c r="Y78" s="164" t="s">
        <v>450</v>
      </c>
      <c r="Z78" s="164" t="s">
        <v>451</v>
      </c>
      <c r="AA78" s="51" t="s">
        <v>452</v>
      </c>
      <c r="AB78" s="167" t="s">
        <v>93</v>
      </c>
      <c r="AC78" s="166">
        <v>46023</v>
      </c>
      <c r="AD78" s="166">
        <v>46387</v>
      </c>
      <c r="AE78" s="154">
        <v>0</v>
      </c>
      <c r="AF78" s="154">
        <v>0</v>
      </c>
      <c r="AG78" s="154">
        <v>0</v>
      </c>
      <c r="AH78" s="154">
        <v>0</v>
      </c>
      <c r="AI78" s="154">
        <v>0</v>
      </c>
      <c r="AJ78" s="161">
        <f t="shared" si="2"/>
        <v>0</v>
      </c>
    </row>
    <row r="79" spans="1:39" ht="55.5" customHeight="1" x14ac:dyDescent="0.25">
      <c r="A79" s="164" t="s">
        <v>453</v>
      </c>
      <c r="B79" s="164" t="s">
        <v>52</v>
      </c>
      <c r="C79" s="164" t="s">
        <v>53</v>
      </c>
      <c r="D79" s="164" t="s">
        <v>54</v>
      </c>
      <c r="E79" s="164" t="s">
        <v>55</v>
      </c>
      <c r="F79" s="163" t="s">
        <v>56</v>
      </c>
      <c r="G79" s="164" t="s">
        <v>57</v>
      </c>
      <c r="H79" s="164" t="s">
        <v>58</v>
      </c>
      <c r="I79" s="164"/>
      <c r="J79" s="164"/>
      <c r="K79" s="164" t="s">
        <v>308</v>
      </c>
      <c r="L79" s="164"/>
      <c r="M79" s="164" t="s">
        <v>401</v>
      </c>
      <c r="N79" s="164" t="s">
        <v>402</v>
      </c>
      <c r="O79" s="164" t="s">
        <v>403</v>
      </c>
      <c r="P79" s="164" t="s">
        <v>64</v>
      </c>
      <c r="Q79" s="149" t="s">
        <v>65</v>
      </c>
      <c r="R79" s="164" t="s">
        <v>66</v>
      </c>
      <c r="S79" s="149" t="s">
        <v>65</v>
      </c>
      <c r="T79" s="205">
        <v>3299060</v>
      </c>
      <c r="U79" s="51" t="s">
        <v>67</v>
      </c>
      <c r="V79" s="164" t="s">
        <v>426</v>
      </c>
      <c r="W79" s="164"/>
      <c r="X79" s="164" t="s">
        <v>453</v>
      </c>
      <c r="Y79" s="164" t="s">
        <v>454</v>
      </c>
      <c r="Z79" s="164" t="s">
        <v>530</v>
      </c>
      <c r="AA79" s="51" t="s">
        <v>456</v>
      </c>
      <c r="AB79" s="167" t="s">
        <v>93</v>
      </c>
      <c r="AC79" s="166">
        <v>46023</v>
      </c>
      <c r="AD79" s="166">
        <v>46387</v>
      </c>
      <c r="AE79" s="154">
        <v>0</v>
      </c>
      <c r="AF79" s="154">
        <v>0</v>
      </c>
      <c r="AG79" s="154">
        <v>0</v>
      </c>
      <c r="AH79" s="154">
        <v>0</v>
      </c>
      <c r="AI79" s="154">
        <v>0</v>
      </c>
      <c r="AJ79" s="161">
        <f t="shared" si="2"/>
        <v>0</v>
      </c>
    </row>
    <row r="80" spans="1:39" ht="55.5" customHeight="1" x14ac:dyDescent="0.25">
      <c r="A80" s="164" t="s">
        <v>531</v>
      </c>
      <c r="B80" s="164" t="s">
        <v>52</v>
      </c>
      <c r="C80" s="164" t="s">
        <v>53</v>
      </c>
      <c r="D80" s="164" t="s">
        <v>54</v>
      </c>
      <c r="E80" s="164" t="s">
        <v>55</v>
      </c>
      <c r="F80" s="163" t="s">
        <v>56</v>
      </c>
      <c r="G80" s="164" t="s">
        <v>57</v>
      </c>
      <c r="H80" s="164" t="s">
        <v>58</v>
      </c>
      <c r="I80" s="164"/>
      <c r="J80" s="164"/>
      <c r="K80" s="164" t="s">
        <v>485</v>
      </c>
      <c r="L80" s="164"/>
      <c r="M80" s="164" t="s">
        <v>401</v>
      </c>
      <c r="N80" s="164" t="s">
        <v>402</v>
      </c>
      <c r="O80" s="164" t="s">
        <v>403</v>
      </c>
      <c r="P80" s="164" t="s">
        <v>64</v>
      </c>
      <c r="Q80" s="149" t="s">
        <v>65</v>
      </c>
      <c r="R80" s="164" t="s">
        <v>66</v>
      </c>
      <c r="S80" s="149" t="s">
        <v>65</v>
      </c>
      <c r="T80" s="205">
        <v>3299060</v>
      </c>
      <c r="U80" s="51" t="s">
        <v>67</v>
      </c>
      <c r="V80" s="164"/>
      <c r="W80" s="164"/>
      <c r="X80" s="164" t="s">
        <v>531</v>
      </c>
      <c r="Y80" s="164" t="s">
        <v>459</v>
      </c>
      <c r="Z80" s="164" t="s">
        <v>460</v>
      </c>
      <c r="AA80" s="51" t="s">
        <v>461</v>
      </c>
      <c r="AB80" s="150" t="s">
        <v>73</v>
      </c>
      <c r="AC80" s="166">
        <v>46083</v>
      </c>
      <c r="AD80" s="166">
        <v>46371</v>
      </c>
      <c r="AE80" s="154">
        <v>0</v>
      </c>
      <c r="AF80" s="154">
        <v>0</v>
      </c>
      <c r="AG80" s="154">
        <v>0</v>
      </c>
      <c r="AH80" s="154">
        <v>0</v>
      </c>
      <c r="AI80" s="154">
        <v>0</v>
      </c>
      <c r="AJ80" s="161">
        <f t="shared" si="2"/>
        <v>0</v>
      </c>
    </row>
    <row r="81" spans="1:40" ht="55.5" customHeight="1" x14ac:dyDescent="0.25">
      <c r="A81" s="164" t="s">
        <v>462</v>
      </c>
      <c r="B81" s="164" t="s">
        <v>52</v>
      </c>
      <c r="C81" s="164" t="s">
        <v>53</v>
      </c>
      <c r="D81" s="164" t="s">
        <v>54</v>
      </c>
      <c r="E81" s="164" t="s">
        <v>55</v>
      </c>
      <c r="F81" s="163" t="s">
        <v>56</v>
      </c>
      <c r="G81" s="164" t="s">
        <v>57</v>
      </c>
      <c r="H81" s="164" t="s">
        <v>58</v>
      </c>
      <c r="I81" s="164"/>
      <c r="J81" s="164"/>
      <c r="K81" s="149" t="s">
        <v>61</v>
      </c>
      <c r="L81" s="164"/>
      <c r="M81" s="164" t="s">
        <v>401</v>
      </c>
      <c r="N81" s="164" t="s">
        <v>402</v>
      </c>
      <c r="O81" s="164" t="s">
        <v>403</v>
      </c>
      <c r="P81" s="164" t="s">
        <v>64</v>
      </c>
      <c r="Q81" s="149" t="s">
        <v>65</v>
      </c>
      <c r="R81" s="164" t="s">
        <v>66</v>
      </c>
      <c r="S81" s="149" t="s">
        <v>65</v>
      </c>
      <c r="T81" s="205">
        <v>3299060</v>
      </c>
      <c r="U81" s="51" t="s">
        <v>67</v>
      </c>
      <c r="V81" s="164" t="s">
        <v>68</v>
      </c>
      <c r="W81" s="164"/>
      <c r="X81" s="164" t="s">
        <v>462</v>
      </c>
      <c r="Y81" s="164" t="s">
        <v>463</v>
      </c>
      <c r="Z81" s="332" t="s">
        <v>464</v>
      </c>
      <c r="AA81" s="51" t="s">
        <v>465</v>
      </c>
      <c r="AB81" s="150" t="s">
        <v>73</v>
      </c>
      <c r="AC81" s="166">
        <v>46023</v>
      </c>
      <c r="AD81" s="166">
        <v>46204</v>
      </c>
      <c r="AE81" s="154">
        <v>0</v>
      </c>
      <c r="AF81" s="154">
        <v>0</v>
      </c>
      <c r="AG81" s="154">
        <v>0</v>
      </c>
      <c r="AH81" s="154">
        <v>0</v>
      </c>
      <c r="AI81" s="154">
        <v>0</v>
      </c>
      <c r="AJ81" s="161">
        <f t="shared" si="2"/>
        <v>0</v>
      </c>
    </row>
    <row r="82" spans="1:40" ht="55.5" customHeight="1" x14ac:dyDescent="0.25">
      <c r="A82" s="155" t="s">
        <v>470</v>
      </c>
      <c r="B82" s="155" t="s">
        <v>52</v>
      </c>
      <c r="C82" s="155" t="s">
        <v>53</v>
      </c>
      <c r="D82" s="155" t="s">
        <v>54</v>
      </c>
      <c r="E82" s="155" t="s">
        <v>74</v>
      </c>
      <c r="F82" s="155" t="s">
        <v>75</v>
      </c>
      <c r="G82" s="155" t="s">
        <v>122</v>
      </c>
      <c r="H82" s="155" t="s">
        <v>123</v>
      </c>
      <c r="I82" s="155" t="s">
        <v>78</v>
      </c>
      <c r="J82" s="155" t="s">
        <v>79</v>
      </c>
      <c r="K82" s="164" t="s">
        <v>485</v>
      </c>
      <c r="L82" s="155" t="s">
        <v>466</v>
      </c>
      <c r="M82" s="156" t="s">
        <v>467</v>
      </c>
      <c r="N82" s="155" t="s">
        <v>468</v>
      </c>
      <c r="O82" s="156" t="s">
        <v>469</v>
      </c>
      <c r="P82" s="155" t="s">
        <v>85</v>
      </c>
      <c r="Q82" s="149" t="s">
        <v>65</v>
      </c>
      <c r="R82" s="155" t="s">
        <v>86</v>
      </c>
      <c r="S82" s="149" t="s">
        <v>65</v>
      </c>
      <c r="T82" s="210"/>
      <c r="U82" s="202"/>
      <c r="V82" s="171"/>
      <c r="W82" s="171"/>
      <c r="X82" s="155" t="s">
        <v>470</v>
      </c>
      <c r="Y82" s="155" t="s">
        <v>471</v>
      </c>
      <c r="Z82" s="174" t="s">
        <v>472</v>
      </c>
      <c r="AA82" s="63" t="s">
        <v>473</v>
      </c>
      <c r="AB82" s="165" t="s">
        <v>532</v>
      </c>
      <c r="AC82" s="166">
        <v>46037</v>
      </c>
      <c r="AD82" s="166">
        <v>46371</v>
      </c>
      <c r="AE82" s="154">
        <v>0</v>
      </c>
      <c r="AF82" s="154">
        <v>0</v>
      </c>
      <c r="AG82" s="154">
        <v>0</v>
      </c>
      <c r="AH82" s="154">
        <v>0</v>
      </c>
      <c r="AI82" s="154">
        <v>0</v>
      </c>
      <c r="AJ82" s="161">
        <f t="shared" si="2"/>
        <v>0</v>
      </c>
      <c r="AL82" s="50" t="s">
        <v>458</v>
      </c>
      <c r="AM82" s="96"/>
      <c r="AN82" s="164" t="s">
        <v>531</v>
      </c>
    </row>
    <row r="83" spans="1:40" s="170" customFormat="1" ht="55.5" customHeight="1" x14ac:dyDescent="0.2">
      <c r="A83" s="63" t="s">
        <v>533</v>
      </c>
      <c r="B83" s="156" t="s">
        <v>52</v>
      </c>
      <c r="C83" s="156" t="s">
        <v>53</v>
      </c>
      <c r="D83" s="156" t="s">
        <v>54</v>
      </c>
      <c r="E83" s="156" t="s">
        <v>74</v>
      </c>
      <c r="F83" s="156" t="s">
        <v>75</v>
      </c>
      <c r="G83" s="156" t="s">
        <v>122</v>
      </c>
      <c r="H83" s="156" t="s">
        <v>123</v>
      </c>
      <c r="I83" s="156" t="s">
        <v>78</v>
      </c>
      <c r="J83" s="156" t="s">
        <v>79</v>
      </c>
      <c r="K83" s="164" t="s">
        <v>485</v>
      </c>
      <c r="L83" s="156" t="s">
        <v>466</v>
      </c>
      <c r="M83" s="156" t="s">
        <v>467</v>
      </c>
      <c r="N83" s="156" t="s">
        <v>468</v>
      </c>
      <c r="O83" s="156" t="s">
        <v>469</v>
      </c>
      <c r="P83" s="156" t="s">
        <v>85</v>
      </c>
      <c r="Q83" s="149" t="s">
        <v>65</v>
      </c>
      <c r="R83" s="155" t="s">
        <v>86</v>
      </c>
      <c r="S83" s="149" t="s">
        <v>65</v>
      </c>
      <c r="T83" s="205"/>
      <c r="U83" s="203"/>
      <c r="V83" s="175"/>
      <c r="W83" s="175"/>
      <c r="X83" s="63" t="s">
        <v>533</v>
      </c>
      <c r="Y83" s="63" t="s">
        <v>471</v>
      </c>
      <c r="Z83" s="130" t="s">
        <v>534</v>
      </c>
      <c r="AA83" s="63" t="s">
        <v>476</v>
      </c>
      <c r="AB83" s="165" t="s">
        <v>532</v>
      </c>
      <c r="AC83" s="166">
        <v>46096</v>
      </c>
      <c r="AD83" s="166">
        <v>46371</v>
      </c>
      <c r="AE83" s="154">
        <v>0</v>
      </c>
      <c r="AF83" s="154">
        <v>0</v>
      </c>
      <c r="AG83" s="154">
        <v>0</v>
      </c>
      <c r="AH83" s="154">
        <v>0</v>
      </c>
      <c r="AI83" s="154">
        <v>0</v>
      </c>
      <c r="AJ83" s="161">
        <f t="shared" si="2"/>
        <v>0</v>
      </c>
      <c r="AL83" s="50" t="s">
        <v>462</v>
      </c>
      <c r="AN83" s="164" t="s">
        <v>462</v>
      </c>
    </row>
    <row r="84" spans="1:40" s="170" customFormat="1" ht="55.5" customHeight="1" x14ac:dyDescent="0.2">
      <c r="A84" s="219" t="s">
        <v>535</v>
      </c>
      <c r="B84" s="176" t="s">
        <v>52</v>
      </c>
      <c r="C84" s="176" t="s">
        <v>53</v>
      </c>
      <c r="D84" s="176" t="s">
        <v>54</v>
      </c>
      <c r="E84" s="176" t="s">
        <v>74</v>
      </c>
      <c r="F84" s="176" t="s">
        <v>75</v>
      </c>
      <c r="G84" s="176" t="s">
        <v>122</v>
      </c>
      <c r="H84" s="176" t="s">
        <v>123</v>
      </c>
      <c r="I84" s="176" t="s">
        <v>78</v>
      </c>
      <c r="J84" s="176" t="s">
        <v>79</v>
      </c>
      <c r="K84" s="164" t="s">
        <v>485</v>
      </c>
      <c r="L84" s="176" t="s">
        <v>466</v>
      </c>
      <c r="M84" s="176" t="s">
        <v>467</v>
      </c>
      <c r="N84" s="176" t="s">
        <v>468</v>
      </c>
      <c r="O84" s="176" t="s">
        <v>469</v>
      </c>
      <c r="P84" s="176" t="s">
        <v>85</v>
      </c>
      <c r="Q84" s="149" t="s">
        <v>65</v>
      </c>
      <c r="R84" s="155" t="s">
        <v>86</v>
      </c>
      <c r="S84" s="149" t="s">
        <v>65</v>
      </c>
      <c r="T84" s="211"/>
      <c r="U84" s="204"/>
      <c r="V84" s="177"/>
      <c r="W84" s="177"/>
      <c r="X84" s="219" t="s">
        <v>535</v>
      </c>
      <c r="Y84" s="219" t="s">
        <v>536</v>
      </c>
      <c r="Z84" s="226" t="s">
        <v>534</v>
      </c>
      <c r="AA84" s="219" t="s">
        <v>479</v>
      </c>
      <c r="AB84" s="227" t="s">
        <v>532</v>
      </c>
      <c r="AC84" s="166">
        <v>46096</v>
      </c>
      <c r="AD84" s="166">
        <v>46371</v>
      </c>
      <c r="AE84" s="178">
        <v>0</v>
      </c>
      <c r="AF84" s="178">
        <v>0</v>
      </c>
      <c r="AG84" s="178">
        <v>0</v>
      </c>
      <c r="AH84" s="178">
        <v>0</v>
      </c>
      <c r="AI84" s="178">
        <v>0</v>
      </c>
      <c r="AJ84" s="179">
        <f t="shared" si="2"/>
        <v>0</v>
      </c>
    </row>
    <row r="85" spans="1:40" s="47" customFormat="1" ht="55.5" customHeight="1" x14ac:dyDescent="0.25">
      <c r="A85" s="165">
        <f t="shared" ref="A85:AJ85" si="3">COUNTBLANK(A12:A84)</f>
        <v>0</v>
      </c>
      <c r="B85" s="165">
        <f t="shared" si="3"/>
        <v>0</v>
      </c>
      <c r="C85" s="165">
        <f t="shared" si="3"/>
        <v>0</v>
      </c>
      <c r="D85" s="165">
        <f t="shared" si="3"/>
        <v>0</v>
      </c>
      <c r="E85" s="165">
        <f t="shared" si="3"/>
        <v>0</v>
      </c>
      <c r="F85" s="165">
        <f t="shared" si="3"/>
        <v>0</v>
      </c>
      <c r="G85" s="165">
        <f t="shared" si="3"/>
        <v>0</v>
      </c>
      <c r="H85" s="165">
        <f t="shared" si="3"/>
        <v>0</v>
      </c>
      <c r="I85" s="165">
        <f t="shared" si="3"/>
        <v>8</v>
      </c>
      <c r="J85" s="165">
        <f t="shared" si="3"/>
        <v>8</v>
      </c>
      <c r="K85" s="165">
        <f t="shared" si="3"/>
        <v>0</v>
      </c>
      <c r="L85" s="165">
        <f t="shared" si="3"/>
        <v>9</v>
      </c>
      <c r="M85" s="165">
        <f t="shared" si="3"/>
        <v>0</v>
      </c>
      <c r="N85" s="165">
        <f t="shared" si="3"/>
        <v>0</v>
      </c>
      <c r="O85" s="165">
        <f t="shared" si="3"/>
        <v>0</v>
      </c>
      <c r="P85" s="165">
        <f t="shared" si="3"/>
        <v>0</v>
      </c>
      <c r="Q85" s="165">
        <f t="shared" si="3"/>
        <v>0</v>
      </c>
      <c r="R85" s="165">
        <f t="shared" si="3"/>
        <v>0</v>
      </c>
      <c r="S85" s="165">
        <f t="shared" si="3"/>
        <v>0</v>
      </c>
      <c r="T85" s="205">
        <f t="shared" si="3"/>
        <v>10</v>
      </c>
      <c r="U85" s="205">
        <f t="shared" si="3"/>
        <v>16</v>
      </c>
      <c r="V85" s="165">
        <f t="shared" si="3"/>
        <v>17</v>
      </c>
      <c r="W85" s="165">
        <f t="shared" si="3"/>
        <v>14</v>
      </c>
      <c r="X85" s="165">
        <f t="shared" si="3"/>
        <v>0</v>
      </c>
      <c r="Y85" s="165">
        <f t="shared" si="3"/>
        <v>0</v>
      </c>
      <c r="Z85" s="165">
        <f t="shared" si="3"/>
        <v>1</v>
      </c>
      <c r="AA85" s="205">
        <f t="shared" si="3"/>
        <v>0</v>
      </c>
      <c r="AB85" s="165">
        <f t="shared" si="3"/>
        <v>0</v>
      </c>
      <c r="AC85" s="165">
        <f t="shared" si="3"/>
        <v>1</v>
      </c>
      <c r="AD85" s="165">
        <f t="shared" si="3"/>
        <v>1</v>
      </c>
      <c r="AE85" s="165">
        <f t="shared" si="3"/>
        <v>0</v>
      </c>
      <c r="AF85" s="165">
        <f t="shared" si="3"/>
        <v>0</v>
      </c>
      <c r="AG85" s="165">
        <f t="shared" si="3"/>
        <v>0</v>
      </c>
      <c r="AH85" s="165">
        <f t="shared" si="3"/>
        <v>0</v>
      </c>
      <c r="AI85" s="165">
        <f t="shared" si="3"/>
        <v>0</v>
      </c>
      <c r="AJ85" s="165">
        <f t="shared" si="3"/>
        <v>0</v>
      </c>
      <c r="AK85" s="180">
        <f>SUM(B85:AJ85)</f>
        <v>85</v>
      </c>
    </row>
    <row r="86" spans="1:40" ht="55.5" customHeight="1" x14ac:dyDescent="0.25">
      <c r="AB86" s="47"/>
      <c r="AG86" s="213">
        <f>+AG37+AG38</f>
        <v>2590279816</v>
      </c>
      <c r="AH86" s="213">
        <f>+AG28+AG31+AG29</f>
        <v>8036821460</v>
      </c>
    </row>
    <row r="87" spans="1:40" ht="55.5" customHeight="1" x14ac:dyDescent="0.25">
      <c r="AB87" s="47"/>
      <c r="AG87" s="213">
        <f>+AG30+AG40+AB101+AG39+AG41</f>
        <v>3956337080</v>
      </c>
    </row>
  </sheetData>
  <autoFilter ref="B11:AJ87" xr:uid="{B57B6333-DC45-4066-B467-546BED82E33F}"/>
  <mergeCells count="9">
    <mergeCell ref="P10:V10"/>
    <mergeCell ref="W10:AD10"/>
    <mergeCell ref="AE10:AJ10"/>
    <mergeCell ref="B7:B8"/>
    <mergeCell ref="C7:C8"/>
    <mergeCell ref="B10:F10"/>
    <mergeCell ref="G10:H10"/>
    <mergeCell ref="I10:J10"/>
    <mergeCell ref="M10:O10"/>
  </mergeCells>
  <conditionalFormatting sqref="A12:A84">
    <cfRule type="containsBlanks" dxfId="11" priority="1">
      <formula>LEN(TRIM(A12))=0</formula>
    </cfRule>
  </conditionalFormatting>
  <conditionalFormatting sqref="A85:AJ85">
    <cfRule type="cellIs" dxfId="10" priority="3" operator="equal">
      <formula>1</formula>
    </cfRule>
    <cfRule type="cellIs" dxfId="9" priority="4" operator="lessThan">
      <formula>1</formula>
    </cfRule>
    <cfRule type="cellIs" dxfId="8" priority="5" operator="greaterThan">
      <formula>1</formula>
    </cfRule>
  </conditionalFormatting>
  <conditionalFormatting sqref="B12:AJ32 B33:AA39 AB33:AJ41 T40:AA41 B40:S84 T42:AJ80 T81:Y81 AA81:AJ81 AN82:AN83 T82:AJ84">
    <cfRule type="containsBlanks" dxfId="7" priority="6">
      <formula>LEN(TRIM(B12))=0</formula>
    </cfRule>
  </conditionalFormatting>
  <conditionalFormatting sqref="AL82:AL83">
    <cfRule type="containsBlanks" dxfId="6" priority="2">
      <formula>LEN(TRIM(AL82))=0</formula>
    </cfRule>
  </conditionalFormatting>
  <dataValidations count="1">
    <dataValidation allowBlank="1" showInputMessage="1" showErrorMessage="1" sqref="K18 K23:K27 K42" xr:uid="{5B74274A-A7F4-4E0A-8421-207E1534AF99}"/>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8">
        <x14:dataValidation type="list" allowBlank="1" showInputMessage="1" showErrorMessage="1" xr:uid="{DA755612-34F6-4F63-9841-9A5D85152F10}">
          <x14:formula1>
            <xm:f>Criterios!$Q$2:$Q$32</xm:f>
          </x14:formula1>
          <xm:sqref>V12</xm:sqref>
        </x14:dataValidation>
        <x14:dataValidation type="list" allowBlank="1" showInputMessage="1" showErrorMessage="1" xr:uid="{33E53BE0-03BE-4BA6-A5BB-55BB0CAD56ED}">
          <x14:formula1>
            <xm:f>Criterios!$P$2:$P$15</xm:f>
          </x14:formula1>
          <xm:sqref>U12</xm:sqref>
        </x14:dataValidation>
        <x14:dataValidation type="list" allowBlank="1" showInputMessage="1" showErrorMessage="1" xr:uid="{2B09434C-C986-472E-8549-08E7E93A092E}">
          <x14:formula1>
            <xm:f>Criterios!$O$2:$O$15</xm:f>
          </x14:formula1>
          <xm:sqref>T12</xm:sqref>
        </x14:dataValidation>
        <x14:dataValidation type="list" allowBlank="1" showInputMessage="1" showErrorMessage="1" xr:uid="{01CEE6A3-1091-4536-8F74-8C49941566BD}">
          <x14:formula1>
            <xm:f>Criterios!$M$2:$M$6</xm:f>
          </x14:formula1>
          <xm:sqref>R12</xm:sqref>
        </x14:dataValidation>
        <x14:dataValidation type="list" allowBlank="1" showInputMessage="1" showErrorMessage="1" xr:uid="{EECBE10E-46BD-4EAB-B131-6FAB8DC652B7}">
          <x14:formula1>
            <xm:f>Criterios!$K$2:$K$4</xm:f>
          </x14:formula1>
          <xm:sqref>P12</xm:sqref>
        </x14:dataValidation>
        <x14:dataValidation type="list" allowBlank="1" showInputMessage="1" showErrorMessage="1" xr:uid="{3F67CC6B-5548-4EC8-B33A-E5ECC3303AFE}">
          <x14:formula1>
            <xm:f>Criterios!$J$2:$J$10</xm:f>
          </x14:formula1>
          <xm:sqref>N12</xm:sqref>
        </x14:dataValidation>
        <x14:dataValidation type="list" allowBlank="1" showInputMessage="1" showErrorMessage="1" xr:uid="{77961754-EB50-4CBD-8F84-6CBBB0F5B343}">
          <x14:formula1>
            <xm:f>Criterios!$I$2:$I$10</xm:f>
          </x14:formula1>
          <xm:sqref>M12</xm:sqref>
        </x14:dataValidation>
        <x14:dataValidation type="list" allowBlank="1" showInputMessage="1" showErrorMessage="1" xr:uid="{96715EE4-7E51-4D9D-958C-05CA310763BC}">
          <x14:formula1>
            <xm:f>Criterios!$H$2:$H$22</xm:f>
          </x14:formula1>
          <xm:sqref>L12</xm:sqref>
        </x14:dataValidation>
        <x14:dataValidation type="list" allowBlank="1" showInputMessage="1" showErrorMessage="1" xr:uid="{35094ED9-7940-4D4C-8241-30BC3DB0AE16}">
          <x14:formula1>
            <xm:f>Criterios!$AC$2:$AC$13</xm:f>
          </x14:formula1>
          <xm:sqref>K12 K81 K47:K51 K43 K70 K14:K17 K19:K22 K28:K41</xm:sqref>
        </x14:dataValidation>
        <x14:dataValidation type="list" allowBlank="1" showInputMessage="1" showErrorMessage="1" xr:uid="{F234194F-0669-42FC-B3D9-061DC6602ED0}">
          <x14:formula1>
            <xm:f>Criterios!$AB$2:$AB$18</xm:f>
          </x14:formula1>
          <xm:sqref>J12</xm:sqref>
        </x14:dataValidation>
        <x14:dataValidation type="list" allowBlank="1" showInputMessage="1" showErrorMessage="1" xr:uid="{23402098-F521-446D-83B6-61965B56CD42}">
          <x14:formula1>
            <xm:f>Criterios!$AA$2:$AA$8</xm:f>
          </x14:formula1>
          <xm:sqref>I12</xm:sqref>
        </x14:dataValidation>
        <x14:dataValidation type="list" allowBlank="1" showInputMessage="1" showErrorMessage="1" xr:uid="{8207ABCC-F645-4FF6-9B90-A4A4F3564C3E}">
          <x14:formula1>
            <xm:f>Criterios!$G$2:$G$7</xm:f>
          </x14:formula1>
          <xm:sqref>H12</xm:sqref>
        </x14:dataValidation>
        <x14:dataValidation type="list" allowBlank="1" showInputMessage="1" showErrorMessage="1" xr:uid="{66768561-E1A9-410B-A8F6-95A6D6F86158}">
          <x14:formula1>
            <xm:f>Criterios!$F$2:$F$7</xm:f>
          </x14:formula1>
          <xm:sqref>G12</xm:sqref>
        </x14:dataValidation>
        <x14:dataValidation type="list" allowBlank="1" showInputMessage="1" showErrorMessage="1" xr:uid="{C6511608-71E5-4129-8278-EC287BF7ABB6}">
          <x14:formula1>
            <xm:f>Criterios!$E$2:$E$4</xm:f>
          </x14:formula1>
          <xm:sqref>F12</xm:sqref>
        </x14:dataValidation>
        <x14:dataValidation type="list" allowBlank="1" showInputMessage="1" showErrorMessage="1" xr:uid="{89893143-6711-4393-A3DF-85EC851D23DF}">
          <x14:formula1>
            <xm:f>Criterios!$D$2:$D$3</xm:f>
          </x14:formula1>
          <xm:sqref>E12</xm:sqref>
        </x14:dataValidation>
        <x14:dataValidation type="list" allowBlank="1" showInputMessage="1" showErrorMessage="1" xr:uid="{E74291D7-7B20-46D9-9F4C-1C4FB680EF95}">
          <x14:formula1>
            <xm:f>Criterios!$C$2</xm:f>
          </x14:formula1>
          <xm:sqref>D12</xm:sqref>
        </x14:dataValidation>
        <x14:dataValidation type="list" allowBlank="1" showInputMessage="1" showErrorMessage="1" xr:uid="{4A15BE94-D440-4F9F-A392-173413D93CDE}">
          <x14:formula1>
            <xm:f>Criterios!$B$2</xm:f>
          </x14:formula1>
          <xm:sqref>C12</xm:sqref>
        </x14:dataValidation>
        <x14:dataValidation type="list" allowBlank="1" showInputMessage="1" showErrorMessage="1" xr:uid="{5F9AD56C-9A2E-4413-856A-D709C0F9A839}">
          <x14:formula1>
            <xm:f>Criterios!$A$2</xm:f>
          </x14:formula1>
          <xm:sqref>B12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F64C-4CC0-4219-A177-497304967342}">
  <dimension ref="A3:B14"/>
  <sheetViews>
    <sheetView workbookViewId="0">
      <selection activeCell="A3" sqref="A3"/>
    </sheetView>
  </sheetViews>
  <sheetFormatPr baseColWidth="10" defaultRowHeight="15" x14ac:dyDescent="0.25"/>
  <cols>
    <col min="1" max="1" width="51.7109375" bestFit="1" customWidth="1"/>
    <col min="2" max="2" width="39.140625" bestFit="1" customWidth="1"/>
  </cols>
  <sheetData>
    <row r="3" spans="1:2" x14ac:dyDescent="0.25">
      <c r="A3" s="352" t="s">
        <v>846</v>
      </c>
      <c r="B3" t="s">
        <v>847</v>
      </c>
    </row>
    <row r="4" spans="1:2" x14ac:dyDescent="0.25">
      <c r="A4" s="87" t="s">
        <v>538</v>
      </c>
      <c r="B4">
        <v>1</v>
      </c>
    </row>
    <row r="5" spans="1:2" x14ac:dyDescent="0.25">
      <c r="A5" s="87" t="s">
        <v>394</v>
      </c>
      <c r="B5">
        <v>5</v>
      </c>
    </row>
    <row r="6" spans="1:2" x14ac:dyDescent="0.25">
      <c r="A6" s="87" t="s">
        <v>539</v>
      </c>
      <c r="B6">
        <v>15</v>
      </c>
    </row>
    <row r="7" spans="1:2" x14ac:dyDescent="0.25">
      <c r="A7" s="87" t="s">
        <v>540</v>
      </c>
      <c r="B7">
        <v>5</v>
      </c>
    </row>
    <row r="8" spans="1:2" x14ac:dyDescent="0.25">
      <c r="A8" s="87" t="s">
        <v>541</v>
      </c>
      <c r="B8">
        <v>11</v>
      </c>
    </row>
    <row r="9" spans="1:2" x14ac:dyDescent="0.25">
      <c r="A9" s="87" t="s">
        <v>543</v>
      </c>
      <c r="B9">
        <v>15</v>
      </c>
    </row>
    <row r="10" spans="1:2" x14ac:dyDescent="0.25">
      <c r="A10" s="87" t="s">
        <v>544</v>
      </c>
      <c r="B10">
        <v>4</v>
      </c>
    </row>
    <row r="11" spans="1:2" x14ac:dyDescent="0.25">
      <c r="A11" s="87" t="s">
        <v>545</v>
      </c>
      <c r="B11">
        <v>17</v>
      </c>
    </row>
    <row r="12" spans="1:2" x14ac:dyDescent="0.25">
      <c r="A12" s="87" t="s">
        <v>549</v>
      </c>
      <c r="B12">
        <v>8</v>
      </c>
    </row>
    <row r="13" spans="1:2" x14ac:dyDescent="0.25">
      <c r="A13" s="87" t="s">
        <v>550</v>
      </c>
      <c r="B13">
        <v>3</v>
      </c>
    </row>
    <row r="14" spans="1:2" x14ac:dyDescent="0.25">
      <c r="A14" s="87" t="s">
        <v>555</v>
      </c>
      <c r="B14">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B6333-DC45-4066-B467-546BED82E33F}">
  <dimension ref="A1:BB37"/>
  <sheetViews>
    <sheetView topLeftCell="A9" zoomScale="80" zoomScaleNormal="80" workbookViewId="0">
      <pane ySplit="5" topLeftCell="A14" activePane="bottomLeft" state="frozen"/>
      <selection pane="bottomLeft" activeCell="A12" sqref="A12:E12"/>
    </sheetView>
  </sheetViews>
  <sheetFormatPr baseColWidth="10" defaultColWidth="11.42578125" defaultRowHeight="14.25" x14ac:dyDescent="0.25"/>
  <cols>
    <col min="1" max="1" width="32.140625" style="344" customWidth="1"/>
    <col min="2" max="2" width="56" style="344" customWidth="1"/>
    <col min="3" max="12" width="47" style="344" customWidth="1"/>
    <col min="13" max="13" width="15.28515625" style="344" customWidth="1"/>
    <col min="14" max="14" width="17.140625" style="344" customWidth="1"/>
    <col min="15" max="15" width="17.85546875" style="344" customWidth="1"/>
    <col min="16" max="16" width="16.7109375" style="344" customWidth="1"/>
    <col min="17" max="20" width="15.28515625" style="344" customWidth="1"/>
    <col min="21" max="21" width="21.85546875" style="344" customWidth="1"/>
    <col min="22" max="26" width="15.28515625" style="344" customWidth="1"/>
    <col min="27" max="27" width="15.28515625" style="378" customWidth="1"/>
    <col min="28" max="28" width="15.28515625" style="342" customWidth="1"/>
    <col min="29" max="29" width="22.140625" style="366" customWidth="1"/>
    <col min="30" max="30" width="20.28515625" style="342" customWidth="1"/>
    <col min="31" max="44" width="15.28515625" style="366" customWidth="1"/>
    <col min="45" max="47" width="15.28515625" style="344" customWidth="1"/>
    <col min="48" max="53" width="24.7109375" style="344" customWidth="1"/>
    <col min="54" max="54" width="26.140625" style="344" customWidth="1"/>
    <col min="55" max="55" width="17.140625" style="344" bestFit="1" customWidth="1"/>
    <col min="56" max="16384" width="11.42578125" style="344"/>
  </cols>
  <sheetData>
    <row r="1" spans="1:54" s="332" customFormat="1" x14ac:dyDescent="0.25">
      <c r="N1" s="339"/>
      <c r="O1" s="339"/>
      <c r="P1" s="339"/>
      <c r="Q1" s="340"/>
      <c r="R1" s="340"/>
      <c r="S1" s="340"/>
      <c r="T1" s="340"/>
      <c r="U1" s="340"/>
      <c r="V1" s="340"/>
      <c r="W1" s="340"/>
      <c r="X1" s="340"/>
      <c r="AA1" s="341"/>
      <c r="AB1" s="342"/>
      <c r="AC1" s="366"/>
      <c r="AD1" s="343"/>
      <c r="AE1" s="353"/>
      <c r="AF1" s="353"/>
      <c r="AG1" s="353"/>
      <c r="AH1" s="353"/>
      <c r="AI1" s="353"/>
      <c r="AJ1" s="353"/>
      <c r="AK1" s="353"/>
      <c r="AL1" s="353"/>
      <c r="AM1" s="353"/>
      <c r="AN1" s="353"/>
      <c r="AO1" s="353"/>
      <c r="AP1" s="353"/>
      <c r="AQ1" s="353"/>
      <c r="AR1" s="353"/>
    </row>
    <row r="2" spans="1:54" s="332" customFormat="1" x14ac:dyDescent="0.25">
      <c r="N2" s="340"/>
      <c r="O2" s="340"/>
      <c r="P2" s="340"/>
      <c r="Q2" s="340"/>
      <c r="R2" s="340"/>
      <c r="S2" s="340"/>
      <c r="T2" s="340"/>
      <c r="U2" s="340"/>
      <c r="V2" s="340"/>
      <c r="W2" s="340"/>
      <c r="X2" s="340"/>
      <c r="Z2" s="332" t="s">
        <v>2</v>
      </c>
      <c r="AA2" s="341"/>
      <c r="AB2" s="342"/>
      <c r="AC2" s="366"/>
      <c r="AD2" s="343"/>
      <c r="AE2" s="353"/>
      <c r="AF2" s="353"/>
      <c r="AG2" s="353"/>
      <c r="AH2" s="353"/>
      <c r="AI2" s="353"/>
      <c r="AJ2" s="353"/>
      <c r="AK2" s="353"/>
      <c r="AL2" s="353"/>
      <c r="AM2" s="353"/>
      <c r="AN2" s="353"/>
      <c r="AO2" s="353"/>
      <c r="AP2" s="353"/>
      <c r="AQ2" s="353"/>
      <c r="AR2" s="353"/>
    </row>
    <row r="3" spans="1:54" s="332" customFormat="1" x14ac:dyDescent="0.25">
      <c r="N3" s="340"/>
      <c r="O3" s="340"/>
      <c r="P3" s="340"/>
      <c r="Q3" s="340"/>
      <c r="R3" s="340"/>
      <c r="S3" s="340"/>
      <c r="T3" s="340"/>
      <c r="U3" s="340"/>
      <c r="V3" s="340"/>
      <c r="W3" s="340"/>
      <c r="X3" s="340"/>
      <c r="AA3" s="341"/>
      <c r="AB3" s="342"/>
      <c r="AC3" s="366"/>
      <c r="AD3" s="343"/>
      <c r="AE3" s="353"/>
      <c r="AF3" s="353"/>
      <c r="AG3" s="353"/>
      <c r="AH3" s="353"/>
      <c r="AI3" s="353"/>
      <c r="AJ3" s="353"/>
      <c r="AK3" s="353"/>
      <c r="AL3" s="353"/>
      <c r="AM3" s="353"/>
      <c r="AN3" s="353"/>
      <c r="AO3" s="353"/>
      <c r="AP3" s="353"/>
      <c r="AQ3" s="353"/>
      <c r="AR3" s="353"/>
    </row>
    <row r="4" spans="1:54" s="332" customFormat="1" x14ac:dyDescent="0.25">
      <c r="N4" s="340"/>
      <c r="O4" s="340"/>
      <c r="P4" s="340"/>
      <c r="Q4" s="340"/>
      <c r="R4" s="340"/>
      <c r="S4" s="340"/>
      <c r="T4" s="340"/>
      <c r="U4" s="340"/>
      <c r="V4" s="340"/>
      <c r="W4" s="340"/>
      <c r="X4" s="340"/>
      <c r="AA4" s="341"/>
      <c r="AB4" s="342"/>
      <c r="AC4" s="366"/>
      <c r="AD4" s="343"/>
      <c r="AE4" s="353"/>
      <c r="AF4" s="353"/>
      <c r="AG4" s="353"/>
      <c r="AH4" s="353"/>
      <c r="AI4" s="353"/>
      <c r="AJ4" s="353"/>
      <c r="AK4" s="353"/>
      <c r="AL4" s="353"/>
      <c r="AM4" s="353"/>
      <c r="AN4" s="353"/>
      <c r="AO4" s="353"/>
      <c r="AP4" s="353"/>
      <c r="AQ4" s="353"/>
      <c r="AR4" s="353"/>
    </row>
    <row r="5" spans="1:54" s="332" customFormat="1" x14ac:dyDescent="0.25">
      <c r="N5" s="340"/>
      <c r="O5" s="340"/>
      <c r="P5" s="340"/>
      <c r="Q5" s="340"/>
      <c r="R5" s="340"/>
      <c r="S5" s="340"/>
      <c r="T5" s="340"/>
      <c r="U5" s="340"/>
      <c r="V5" s="340"/>
      <c r="W5" s="340"/>
      <c r="X5" s="340"/>
      <c r="AA5" s="341"/>
      <c r="AB5" s="342"/>
      <c r="AC5" s="366"/>
      <c r="AD5" s="343"/>
      <c r="AE5" s="353"/>
      <c r="AF5" s="353"/>
      <c r="AG5" s="353"/>
      <c r="AH5" s="353"/>
      <c r="AI5" s="353"/>
      <c r="AJ5" s="353"/>
      <c r="AK5" s="353"/>
      <c r="AL5" s="353"/>
      <c r="AM5" s="353"/>
      <c r="AN5" s="353"/>
      <c r="AO5" s="353"/>
      <c r="AP5" s="353"/>
      <c r="AQ5" s="353"/>
      <c r="AR5" s="353"/>
    </row>
    <row r="6" spans="1:54" s="332" customFormat="1" x14ac:dyDescent="0.25">
      <c r="AA6" s="341"/>
      <c r="AB6" s="342"/>
      <c r="AC6" s="366"/>
      <c r="AD6" s="343"/>
      <c r="AE6" s="353"/>
      <c r="AF6" s="353"/>
      <c r="AG6" s="353"/>
      <c r="AH6" s="353"/>
      <c r="AI6" s="353"/>
      <c r="AJ6" s="353"/>
      <c r="AK6" s="353"/>
      <c r="AL6" s="353"/>
      <c r="AM6" s="353"/>
      <c r="AN6" s="353"/>
      <c r="AO6" s="353"/>
      <c r="AP6" s="353"/>
      <c r="AQ6" s="353"/>
      <c r="AR6" s="353"/>
    </row>
    <row r="7" spans="1:54" s="332" customFormat="1" x14ac:dyDescent="0.25">
      <c r="AA7" s="341"/>
      <c r="AB7" s="342"/>
      <c r="AC7" s="366"/>
      <c r="AD7" s="343"/>
      <c r="AE7" s="353"/>
      <c r="AF7" s="353"/>
      <c r="AG7" s="353"/>
      <c r="AH7" s="353"/>
      <c r="AI7" s="353"/>
      <c r="AJ7" s="353"/>
      <c r="AK7" s="353"/>
      <c r="AL7" s="353"/>
      <c r="AM7" s="353"/>
      <c r="AN7" s="353"/>
      <c r="AO7" s="353"/>
      <c r="AP7" s="353"/>
      <c r="AQ7" s="353"/>
      <c r="AR7" s="353"/>
    </row>
    <row r="8" spans="1:54" s="332" customFormat="1" x14ac:dyDescent="0.25">
      <c r="AA8" s="341"/>
      <c r="AB8" s="342"/>
      <c r="AC8" s="366"/>
      <c r="AD8" s="343"/>
      <c r="AE8" s="353"/>
      <c r="AF8" s="353"/>
      <c r="AG8" s="353"/>
      <c r="AH8" s="353"/>
      <c r="AI8" s="353"/>
      <c r="AJ8" s="353"/>
      <c r="AK8" s="353"/>
      <c r="AL8" s="353"/>
      <c r="AM8" s="353"/>
      <c r="AN8" s="353"/>
      <c r="AO8" s="353"/>
      <c r="AP8" s="353"/>
      <c r="AQ8" s="353"/>
      <c r="AR8" s="353"/>
    </row>
    <row r="9" spans="1:54" s="332" customFormat="1" ht="25.5" customHeight="1" x14ac:dyDescent="0.25">
      <c r="A9" s="431"/>
      <c r="B9" s="433" t="s">
        <v>913</v>
      </c>
      <c r="C9" s="433"/>
      <c r="D9" s="433"/>
      <c r="E9" s="433"/>
      <c r="F9" s="433"/>
      <c r="G9" s="433"/>
      <c r="H9" s="433"/>
      <c r="I9" s="433"/>
      <c r="J9" s="433"/>
      <c r="K9" s="433"/>
      <c r="L9" s="433"/>
      <c r="M9" s="433"/>
      <c r="N9" s="433"/>
      <c r="O9" s="433"/>
      <c r="P9" s="433"/>
      <c r="Q9" s="433"/>
      <c r="R9" s="433"/>
      <c r="S9" s="433"/>
      <c r="T9" s="433"/>
      <c r="U9" s="433"/>
      <c r="V9" s="433"/>
      <c r="W9" s="433"/>
      <c r="X9" s="433"/>
      <c r="Y9" s="433"/>
      <c r="Z9" s="433"/>
      <c r="AA9" s="433"/>
      <c r="AB9" s="433"/>
      <c r="AC9" s="433"/>
      <c r="AD9" s="433"/>
      <c r="AE9" s="433"/>
      <c r="AF9" s="433"/>
      <c r="AG9" s="433"/>
      <c r="AH9" s="433"/>
      <c r="AI9" s="433"/>
      <c r="AJ9" s="433"/>
      <c r="AK9" s="433"/>
      <c r="AL9" s="433"/>
      <c r="AM9" s="433"/>
      <c r="AN9" s="433"/>
      <c r="AO9" s="433"/>
      <c r="AP9" s="433"/>
      <c r="AQ9" s="433"/>
      <c r="AR9" s="433"/>
      <c r="AS9" s="433"/>
      <c r="AT9" s="433"/>
      <c r="AU9" s="433"/>
      <c r="AV9" s="433"/>
      <c r="AW9" s="433"/>
      <c r="AX9" s="433"/>
      <c r="AY9" s="433"/>
      <c r="AZ9" s="433"/>
      <c r="BA9" s="433"/>
      <c r="BB9" s="428" t="s">
        <v>917</v>
      </c>
    </row>
    <row r="10" spans="1:54" s="332" customFormat="1" ht="21" customHeight="1" x14ac:dyDescent="0.25">
      <c r="A10" s="431"/>
      <c r="B10" s="433"/>
      <c r="C10" s="433"/>
      <c r="D10" s="433"/>
      <c r="E10" s="433"/>
      <c r="F10" s="433"/>
      <c r="G10" s="433"/>
      <c r="H10" s="433"/>
      <c r="I10" s="433"/>
      <c r="J10" s="433"/>
      <c r="K10" s="433"/>
      <c r="L10" s="433"/>
      <c r="M10" s="433"/>
      <c r="N10" s="433"/>
      <c r="O10" s="433"/>
      <c r="P10" s="433"/>
      <c r="Q10" s="433"/>
      <c r="R10" s="433"/>
      <c r="S10" s="433"/>
      <c r="T10" s="433"/>
      <c r="U10" s="433"/>
      <c r="V10" s="433"/>
      <c r="W10" s="433"/>
      <c r="X10" s="433"/>
      <c r="Y10" s="433"/>
      <c r="Z10" s="433"/>
      <c r="AA10" s="433"/>
      <c r="AB10" s="433"/>
      <c r="AC10" s="433"/>
      <c r="AD10" s="433"/>
      <c r="AE10" s="433"/>
      <c r="AF10" s="433"/>
      <c r="AG10" s="433"/>
      <c r="AH10" s="433"/>
      <c r="AI10" s="433"/>
      <c r="AJ10" s="433"/>
      <c r="AK10" s="433"/>
      <c r="AL10" s="433"/>
      <c r="AM10" s="433"/>
      <c r="AN10" s="433"/>
      <c r="AO10" s="433"/>
      <c r="AP10" s="433"/>
      <c r="AQ10" s="433"/>
      <c r="AR10" s="433"/>
      <c r="AS10" s="433"/>
      <c r="AT10" s="433"/>
      <c r="AU10" s="433"/>
      <c r="AV10" s="433"/>
      <c r="AW10" s="433"/>
      <c r="AX10" s="433"/>
      <c r="AY10" s="433"/>
      <c r="AZ10" s="433"/>
      <c r="BA10" s="433"/>
      <c r="BB10" s="429"/>
    </row>
    <row r="11" spans="1:54" s="332" customFormat="1" ht="20.25" customHeight="1" thickBot="1" x14ac:dyDescent="0.3">
      <c r="A11" s="432"/>
      <c r="B11" s="434"/>
      <c r="C11" s="434"/>
      <c r="D11" s="434"/>
      <c r="E11" s="434"/>
      <c r="F11" s="434"/>
      <c r="G11" s="434"/>
      <c r="H11" s="434"/>
      <c r="I11" s="434"/>
      <c r="J11" s="434"/>
      <c r="K11" s="434"/>
      <c r="L11" s="433"/>
      <c r="M11" s="433"/>
      <c r="N11" s="433"/>
      <c r="O11" s="433"/>
      <c r="P11" s="433"/>
      <c r="Q11" s="433"/>
      <c r="R11" s="433"/>
      <c r="S11" s="433"/>
      <c r="T11" s="433"/>
      <c r="U11" s="433"/>
      <c r="V11" s="433"/>
      <c r="W11" s="433"/>
      <c r="X11" s="433"/>
      <c r="Y11" s="434"/>
      <c r="Z11" s="434"/>
      <c r="AA11" s="434"/>
      <c r="AB11" s="434"/>
      <c r="AC11" s="434"/>
      <c r="AD11" s="434"/>
      <c r="AE11" s="434"/>
      <c r="AF11" s="434"/>
      <c r="AG11" s="434"/>
      <c r="AH11" s="434"/>
      <c r="AI11" s="434"/>
      <c r="AJ11" s="434"/>
      <c r="AK11" s="434"/>
      <c r="AL11" s="434"/>
      <c r="AM11" s="434"/>
      <c r="AN11" s="434"/>
      <c r="AO11" s="434"/>
      <c r="AP11" s="434"/>
      <c r="AQ11" s="434"/>
      <c r="AR11" s="434"/>
      <c r="AS11" s="434"/>
      <c r="AT11" s="434"/>
      <c r="AU11" s="434"/>
      <c r="AV11" s="434"/>
      <c r="AW11" s="434"/>
      <c r="AX11" s="434"/>
      <c r="AY11" s="434"/>
      <c r="AZ11" s="434"/>
      <c r="BA11" s="434"/>
      <c r="BB11" s="430"/>
    </row>
    <row r="12" spans="1:54" s="341" customFormat="1" ht="29.25" thickBot="1" x14ac:dyDescent="0.3">
      <c r="A12" s="435" t="s">
        <v>8</v>
      </c>
      <c r="B12" s="436"/>
      <c r="C12" s="436"/>
      <c r="D12" s="436"/>
      <c r="E12" s="437"/>
      <c r="F12" s="435" t="s">
        <v>9</v>
      </c>
      <c r="G12" s="437"/>
      <c r="H12" s="443" t="s">
        <v>918</v>
      </c>
      <c r="I12" s="437"/>
      <c r="J12" s="435" t="s">
        <v>10</v>
      </c>
      <c r="K12" s="437"/>
      <c r="L12" s="400" t="s">
        <v>11</v>
      </c>
      <c r="M12" s="400" t="s">
        <v>12</v>
      </c>
      <c r="N12" s="440" t="s">
        <v>13</v>
      </c>
      <c r="O12" s="441"/>
      <c r="P12" s="442"/>
      <c r="Q12" s="444" t="s">
        <v>919</v>
      </c>
      <c r="R12" s="445"/>
      <c r="S12" s="445"/>
      <c r="T12" s="445"/>
      <c r="U12" s="445"/>
      <c r="V12" s="445"/>
      <c r="W12" s="445"/>
      <c r="X12" s="446"/>
      <c r="Y12" s="438"/>
      <c r="Z12" s="436"/>
      <c r="AA12" s="436"/>
      <c r="AB12" s="439"/>
      <c r="AC12" s="439"/>
      <c r="AD12" s="436"/>
      <c r="AE12" s="436"/>
      <c r="AF12" s="436"/>
      <c r="AG12" s="436"/>
      <c r="AH12" s="436"/>
      <c r="AI12" s="436"/>
      <c r="AJ12" s="436"/>
      <c r="AK12" s="436"/>
      <c r="AL12" s="436"/>
      <c r="AM12" s="436"/>
      <c r="AN12" s="436"/>
      <c r="AO12" s="436"/>
      <c r="AP12" s="436"/>
      <c r="AQ12" s="436"/>
      <c r="AR12" s="436"/>
      <c r="AS12" s="436"/>
      <c r="AT12" s="436"/>
      <c r="AU12" s="437"/>
      <c r="AV12" s="435" t="s">
        <v>16</v>
      </c>
      <c r="AW12" s="436"/>
      <c r="AX12" s="436"/>
      <c r="AY12" s="436"/>
      <c r="AZ12" s="436"/>
      <c r="BA12" s="436"/>
      <c r="BB12" s="437"/>
    </row>
    <row r="13" spans="1:54" s="341" customFormat="1" ht="57.75" thickBot="1" x14ac:dyDescent="0.3">
      <c r="A13" s="401" t="s">
        <v>17</v>
      </c>
      <c r="B13" s="401" t="s">
        <v>18</v>
      </c>
      <c r="C13" s="401" t="s">
        <v>19</v>
      </c>
      <c r="D13" s="401" t="s">
        <v>20</v>
      </c>
      <c r="E13" s="401" t="s">
        <v>21</v>
      </c>
      <c r="F13" s="401" t="s">
        <v>22</v>
      </c>
      <c r="G13" s="401" t="s">
        <v>23</v>
      </c>
      <c r="H13" s="404" t="s">
        <v>865</v>
      </c>
      <c r="I13" s="404" t="s">
        <v>877</v>
      </c>
      <c r="J13" s="401" t="s">
        <v>24</v>
      </c>
      <c r="K13" s="401" t="s">
        <v>25</v>
      </c>
      <c r="L13" s="356" t="s">
        <v>26</v>
      </c>
      <c r="M13" s="356" t="s">
        <v>27</v>
      </c>
      <c r="N13" s="356" t="s">
        <v>28</v>
      </c>
      <c r="O13" s="357" t="s">
        <v>29</v>
      </c>
      <c r="P13" s="357" t="s">
        <v>30</v>
      </c>
      <c r="Q13" s="358" t="s">
        <v>31</v>
      </c>
      <c r="R13" s="359" t="s">
        <v>32</v>
      </c>
      <c r="S13" s="360" t="s">
        <v>33</v>
      </c>
      <c r="T13" s="360" t="s">
        <v>34</v>
      </c>
      <c r="U13" s="361" t="s">
        <v>35</v>
      </c>
      <c r="V13" s="361" t="s">
        <v>36</v>
      </c>
      <c r="W13" s="362" t="s">
        <v>37</v>
      </c>
      <c r="X13" s="358" t="s">
        <v>38</v>
      </c>
      <c r="Y13" s="401" t="s">
        <v>39</v>
      </c>
      <c r="Z13" s="401" t="s">
        <v>40</v>
      </c>
      <c r="AA13" s="401" t="s">
        <v>41</v>
      </c>
      <c r="AB13" s="401" t="s">
        <v>42</v>
      </c>
      <c r="AC13" s="404" t="s">
        <v>901</v>
      </c>
      <c r="AD13" s="405" t="s">
        <v>896</v>
      </c>
      <c r="AE13" s="405" t="s">
        <v>884</v>
      </c>
      <c r="AF13" s="405" t="s">
        <v>885</v>
      </c>
      <c r="AG13" s="405" t="s">
        <v>886</v>
      </c>
      <c r="AH13" s="405" t="s">
        <v>887</v>
      </c>
      <c r="AI13" s="405" t="s">
        <v>888</v>
      </c>
      <c r="AJ13" s="405" t="s">
        <v>889</v>
      </c>
      <c r="AK13" s="405" t="s">
        <v>890</v>
      </c>
      <c r="AL13" s="405" t="s">
        <v>891</v>
      </c>
      <c r="AM13" s="405" t="s">
        <v>892</v>
      </c>
      <c r="AN13" s="405" t="s">
        <v>893</v>
      </c>
      <c r="AO13" s="405" t="s">
        <v>894</v>
      </c>
      <c r="AP13" s="405" t="s">
        <v>895</v>
      </c>
      <c r="AQ13" s="404" t="s">
        <v>612</v>
      </c>
      <c r="AR13" s="404" t="s">
        <v>912</v>
      </c>
      <c r="AS13" s="401" t="s">
        <v>43</v>
      </c>
      <c r="AT13" s="401" t="s">
        <v>44</v>
      </c>
      <c r="AU13" s="401" t="s">
        <v>45</v>
      </c>
      <c r="AV13" s="401" t="s">
        <v>46</v>
      </c>
      <c r="AW13" s="401" t="s">
        <v>47</v>
      </c>
      <c r="AX13" s="401" t="s">
        <v>48</v>
      </c>
      <c r="AY13" s="401" t="s">
        <v>49</v>
      </c>
      <c r="AZ13" s="401" t="s">
        <v>50</v>
      </c>
      <c r="BA13" s="402" t="s">
        <v>51</v>
      </c>
      <c r="BB13" s="403" t="s">
        <v>897</v>
      </c>
    </row>
    <row r="14" spans="1:54" x14ac:dyDescent="0.25">
      <c r="A14" s="130"/>
      <c r="B14" s="345"/>
      <c r="C14" s="345"/>
      <c r="D14" s="130"/>
      <c r="E14" s="130"/>
      <c r="F14" s="130"/>
      <c r="G14" s="130"/>
      <c r="H14" s="130"/>
      <c r="I14" s="130"/>
      <c r="J14" s="130"/>
      <c r="K14" s="130"/>
      <c r="L14" s="68"/>
      <c r="M14" s="351"/>
      <c r="N14" s="130"/>
      <c r="O14" s="130"/>
      <c r="P14" s="130"/>
      <c r="Q14" s="130"/>
      <c r="R14" s="130"/>
      <c r="S14" s="130"/>
      <c r="T14" s="130"/>
      <c r="U14" s="130"/>
      <c r="V14" s="130"/>
      <c r="W14" s="130"/>
      <c r="X14" s="130"/>
      <c r="Y14" s="130"/>
      <c r="Z14" s="130"/>
      <c r="AA14" s="334"/>
      <c r="AB14" s="130"/>
      <c r="AC14" s="346"/>
      <c r="AD14" s="130"/>
      <c r="AE14" s="334"/>
      <c r="AF14" s="334"/>
      <c r="AG14" s="334"/>
      <c r="AH14" s="334"/>
      <c r="AI14" s="334"/>
      <c r="AJ14" s="334"/>
      <c r="AK14" s="334"/>
      <c r="AL14" s="334"/>
      <c r="AM14" s="334"/>
      <c r="AN14" s="334"/>
      <c r="AO14" s="334"/>
      <c r="AP14" s="334"/>
      <c r="AQ14" s="334"/>
      <c r="AR14" s="334"/>
      <c r="AS14" s="130"/>
      <c r="AT14" s="348"/>
      <c r="AU14" s="348"/>
      <c r="AV14" s="347"/>
      <c r="AW14" s="347"/>
      <c r="AX14" s="373"/>
      <c r="AY14" s="347"/>
      <c r="AZ14" s="347"/>
      <c r="BA14" s="399">
        <f>SUM(AV14:AZ14)</f>
        <v>0</v>
      </c>
      <c r="BB14" s="365"/>
    </row>
    <row r="15" spans="1:54" x14ac:dyDescent="0.25">
      <c r="A15" s="130"/>
      <c r="B15" s="345"/>
      <c r="C15" s="345"/>
      <c r="D15" s="130"/>
      <c r="E15" s="130"/>
      <c r="F15" s="130"/>
      <c r="G15" s="130"/>
      <c r="H15" s="130"/>
      <c r="I15" s="130"/>
      <c r="J15" s="130"/>
      <c r="K15" s="130"/>
      <c r="L15" s="68"/>
      <c r="M15" s="130"/>
      <c r="N15" s="130"/>
      <c r="O15" s="130"/>
      <c r="P15" s="130"/>
      <c r="Q15" s="130"/>
      <c r="R15" s="130"/>
      <c r="S15" s="130"/>
      <c r="T15" s="130"/>
      <c r="U15" s="130"/>
      <c r="V15" s="130"/>
      <c r="W15" s="130"/>
      <c r="X15" s="130"/>
      <c r="Y15" s="130"/>
      <c r="Z15" s="130"/>
      <c r="AA15" s="374"/>
      <c r="AB15" s="130"/>
      <c r="AC15" s="334"/>
      <c r="AD15" s="68"/>
      <c r="AE15" s="354"/>
      <c r="AF15" s="354"/>
      <c r="AG15" s="354"/>
      <c r="AH15" s="354"/>
      <c r="AI15" s="354"/>
      <c r="AJ15" s="354"/>
      <c r="AK15" s="354"/>
      <c r="AL15" s="354"/>
      <c r="AM15" s="354"/>
      <c r="AN15" s="354"/>
      <c r="AO15" s="354"/>
      <c r="AP15" s="354"/>
      <c r="AQ15" s="334"/>
      <c r="AR15" s="334"/>
      <c r="AS15" s="130"/>
      <c r="AT15" s="348"/>
      <c r="AU15" s="348"/>
      <c r="AV15" s="347"/>
      <c r="AW15" s="347"/>
      <c r="AX15" s="347"/>
      <c r="AY15" s="347"/>
      <c r="AZ15" s="347"/>
      <c r="BA15" s="399">
        <f t="shared" ref="BA15:BA37" si="0">SUM(AV15:AZ15)</f>
        <v>0</v>
      </c>
      <c r="BB15" s="365"/>
    </row>
    <row r="16" spans="1:54" x14ac:dyDescent="0.25">
      <c r="A16" s="130"/>
      <c r="B16" s="345"/>
      <c r="C16" s="345"/>
      <c r="D16" s="130"/>
      <c r="E16" s="130"/>
      <c r="F16" s="130"/>
      <c r="G16" s="130"/>
      <c r="H16" s="130"/>
      <c r="I16" s="130"/>
      <c r="J16" s="130"/>
      <c r="K16" s="130"/>
      <c r="L16" s="68"/>
      <c r="M16" s="130"/>
      <c r="N16" s="130"/>
      <c r="O16" s="130"/>
      <c r="P16" s="130"/>
      <c r="Q16" s="130"/>
      <c r="R16" s="130"/>
      <c r="S16" s="130"/>
      <c r="T16" s="130"/>
      <c r="U16" s="130"/>
      <c r="V16" s="130"/>
      <c r="W16" s="130"/>
      <c r="X16" s="68"/>
      <c r="Y16" s="68"/>
      <c r="Z16" s="130"/>
      <c r="AA16" s="374"/>
      <c r="AB16" s="130"/>
      <c r="AC16" s="334"/>
      <c r="AD16" s="68"/>
      <c r="AE16" s="354"/>
      <c r="AF16" s="354"/>
      <c r="AG16" s="354"/>
      <c r="AH16" s="354"/>
      <c r="AI16" s="354"/>
      <c r="AJ16" s="354"/>
      <c r="AK16" s="354"/>
      <c r="AL16" s="354"/>
      <c r="AM16" s="354"/>
      <c r="AN16" s="354"/>
      <c r="AO16" s="354"/>
      <c r="AP16" s="354"/>
      <c r="AQ16" s="334"/>
      <c r="AR16" s="354"/>
      <c r="AS16" s="130"/>
      <c r="AT16" s="348"/>
      <c r="AU16" s="348"/>
      <c r="AV16" s="347"/>
      <c r="AW16" s="347"/>
      <c r="AX16" s="347"/>
      <c r="AY16" s="347"/>
      <c r="AZ16" s="347"/>
      <c r="BA16" s="399">
        <f t="shared" si="0"/>
        <v>0</v>
      </c>
      <c r="BB16" s="365"/>
    </row>
    <row r="17" spans="1:54" x14ac:dyDescent="0.25">
      <c r="A17" s="130"/>
      <c r="B17" s="345"/>
      <c r="C17" s="345"/>
      <c r="D17" s="130"/>
      <c r="E17" s="130"/>
      <c r="F17" s="130"/>
      <c r="G17" s="130"/>
      <c r="H17" s="130"/>
      <c r="I17" s="130"/>
      <c r="J17" s="130"/>
      <c r="K17" s="130"/>
      <c r="L17" s="68"/>
      <c r="M17" s="130"/>
      <c r="N17" s="130"/>
      <c r="O17" s="130"/>
      <c r="P17" s="130"/>
      <c r="Q17" s="130"/>
      <c r="R17" s="130"/>
      <c r="S17" s="130"/>
      <c r="T17" s="130"/>
      <c r="U17" s="130"/>
      <c r="V17" s="130"/>
      <c r="W17" s="130"/>
      <c r="X17" s="68"/>
      <c r="Y17" s="68"/>
      <c r="Z17" s="130"/>
      <c r="AA17" s="374"/>
      <c r="AB17" s="130"/>
      <c r="AC17" s="334"/>
      <c r="AD17" s="68"/>
      <c r="AE17" s="354"/>
      <c r="AF17" s="354"/>
      <c r="AG17" s="354"/>
      <c r="AH17" s="354"/>
      <c r="AI17" s="354"/>
      <c r="AJ17" s="354"/>
      <c r="AK17" s="354"/>
      <c r="AL17" s="354"/>
      <c r="AM17" s="354"/>
      <c r="AN17" s="354"/>
      <c r="AO17" s="354"/>
      <c r="AP17" s="354"/>
      <c r="AQ17" s="334"/>
      <c r="AR17" s="354"/>
      <c r="AS17" s="130"/>
      <c r="AT17" s="348"/>
      <c r="AU17" s="348"/>
      <c r="AV17" s="347"/>
      <c r="AW17" s="347"/>
      <c r="AX17" s="347"/>
      <c r="AY17" s="347"/>
      <c r="AZ17" s="347"/>
      <c r="BA17" s="399">
        <f t="shared" si="0"/>
        <v>0</v>
      </c>
      <c r="BB17" s="365"/>
    </row>
    <row r="18" spans="1:54" x14ac:dyDescent="0.25">
      <c r="A18" s="130"/>
      <c r="B18" s="345"/>
      <c r="C18" s="345"/>
      <c r="D18" s="130"/>
      <c r="E18" s="130"/>
      <c r="F18" s="130"/>
      <c r="G18" s="130"/>
      <c r="H18" s="130"/>
      <c r="I18" s="130"/>
      <c r="J18" s="130"/>
      <c r="K18" s="130"/>
      <c r="L18" s="130"/>
      <c r="M18" s="130"/>
      <c r="N18" s="130"/>
      <c r="O18" s="130"/>
      <c r="P18" s="130"/>
      <c r="Q18" s="130"/>
      <c r="R18" s="130"/>
      <c r="S18" s="130"/>
      <c r="T18" s="130"/>
      <c r="U18" s="130"/>
      <c r="V18" s="130"/>
      <c r="W18" s="130"/>
      <c r="X18" s="130"/>
      <c r="Y18" s="130"/>
      <c r="Z18" s="130"/>
      <c r="AA18" s="334"/>
      <c r="AB18" s="130"/>
      <c r="AC18" s="334"/>
      <c r="AD18" s="130"/>
      <c r="AE18" s="334"/>
      <c r="AF18" s="334"/>
      <c r="AG18" s="334"/>
      <c r="AH18" s="334"/>
      <c r="AI18" s="334"/>
      <c r="AJ18" s="334"/>
      <c r="AK18" s="334"/>
      <c r="AL18" s="334"/>
      <c r="AM18" s="334"/>
      <c r="AN18" s="334"/>
      <c r="AO18" s="334"/>
      <c r="AP18" s="334"/>
      <c r="AQ18" s="334"/>
      <c r="AR18" s="334"/>
      <c r="AS18" s="130"/>
      <c r="AT18" s="348"/>
      <c r="AU18" s="348"/>
      <c r="AV18" s="347"/>
      <c r="AW18" s="347"/>
      <c r="AX18" s="347"/>
      <c r="AY18" s="347"/>
      <c r="AZ18" s="347"/>
      <c r="BA18" s="399">
        <f t="shared" si="0"/>
        <v>0</v>
      </c>
      <c r="BB18" s="365"/>
    </row>
    <row r="19" spans="1:54" x14ac:dyDescent="0.25">
      <c r="A19" s="130"/>
      <c r="B19" s="345"/>
      <c r="C19" s="345"/>
      <c r="D19" s="130"/>
      <c r="E19" s="130"/>
      <c r="F19" s="130"/>
      <c r="G19" s="130"/>
      <c r="H19" s="130"/>
      <c r="I19" s="130"/>
      <c r="J19" s="130"/>
      <c r="K19" s="130"/>
      <c r="L19" s="130"/>
      <c r="M19" s="130"/>
      <c r="N19" s="130"/>
      <c r="O19" s="130"/>
      <c r="P19" s="130"/>
      <c r="Q19" s="130"/>
      <c r="R19" s="130"/>
      <c r="S19" s="130"/>
      <c r="T19" s="130"/>
      <c r="U19" s="130"/>
      <c r="V19" s="130"/>
      <c r="W19" s="130"/>
      <c r="X19" s="130"/>
      <c r="Y19" s="130"/>
      <c r="Z19" s="130"/>
      <c r="AA19" s="334"/>
      <c r="AB19" s="130"/>
      <c r="AC19" s="334"/>
      <c r="AD19" s="130"/>
      <c r="AE19" s="334"/>
      <c r="AF19" s="334"/>
      <c r="AG19" s="334"/>
      <c r="AH19" s="334"/>
      <c r="AI19" s="334"/>
      <c r="AJ19" s="334"/>
      <c r="AK19" s="334"/>
      <c r="AL19" s="334"/>
      <c r="AM19" s="334"/>
      <c r="AN19" s="334"/>
      <c r="AO19" s="334"/>
      <c r="AP19" s="334"/>
      <c r="AQ19" s="334"/>
      <c r="AR19" s="334"/>
      <c r="AS19" s="130"/>
      <c r="AT19" s="348"/>
      <c r="AU19" s="348"/>
      <c r="AV19" s="347"/>
      <c r="AW19" s="347"/>
      <c r="AX19" s="347"/>
      <c r="AY19" s="347"/>
      <c r="AZ19" s="347"/>
      <c r="BA19" s="399">
        <f t="shared" si="0"/>
        <v>0</v>
      </c>
      <c r="BB19" s="365"/>
    </row>
    <row r="20" spans="1:54" x14ac:dyDescent="0.25">
      <c r="A20" s="130"/>
      <c r="B20" s="345"/>
      <c r="C20" s="345"/>
      <c r="D20" s="130"/>
      <c r="E20" s="130"/>
      <c r="F20" s="130"/>
      <c r="G20" s="130"/>
      <c r="H20" s="130"/>
      <c r="I20" s="130"/>
      <c r="J20" s="130"/>
      <c r="K20" s="130"/>
      <c r="L20" s="130"/>
      <c r="M20" s="130"/>
      <c r="N20" s="130"/>
      <c r="O20" s="130"/>
      <c r="P20" s="130"/>
      <c r="Q20" s="130"/>
      <c r="R20" s="130"/>
      <c r="S20" s="130"/>
      <c r="T20" s="130"/>
      <c r="U20" s="130"/>
      <c r="V20" s="130"/>
      <c r="W20" s="130"/>
      <c r="X20" s="130"/>
      <c r="Y20" s="130"/>
      <c r="Z20" s="130"/>
      <c r="AA20" s="334"/>
      <c r="AB20" s="130"/>
      <c r="AC20" s="334"/>
      <c r="AD20" s="130"/>
      <c r="AE20" s="334"/>
      <c r="AF20" s="334"/>
      <c r="AG20" s="334"/>
      <c r="AH20" s="334"/>
      <c r="AI20" s="334"/>
      <c r="AJ20" s="334"/>
      <c r="AK20" s="334"/>
      <c r="AL20" s="334"/>
      <c r="AM20" s="334"/>
      <c r="AN20" s="334"/>
      <c r="AO20" s="334"/>
      <c r="AP20" s="334"/>
      <c r="AQ20" s="334"/>
      <c r="AR20" s="334"/>
      <c r="AS20" s="130"/>
      <c r="AT20" s="348"/>
      <c r="AU20" s="348"/>
      <c r="AV20" s="347"/>
      <c r="AW20" s="347"/>
      <c r="AX20" s="347"/>
      <c r="AY20" s="347"/>
      <c r="AZ20" s="347"/>
      <c r="BA20" s="399">
        <f t="shared" si="0"/>
        <v>0</v>
      </c>
      <c r="BB20" s="365"/>
    </row>
    <row r="21" spans="1:54" x14ac:dyDescent="0.25">
      <c r="A21" s="130"/>
      <c r="B21" s="345"/>
      <c r="C21" s="345"/>
      <c r="D21" s="130"/>
      <c r="E21" s="130"/>
      <c r="F21" s="130"/>
      <c r="G21" s="130"/>
      <c r="H21" s="130"/>
      <c r="I21" s="130"/>
      <c r="J21" s="130"/>
      <c r="K21" s="130"/>
      <c r="L21" s="130"/>
      <c r="M21" s="130"/>
      <c r="N21" s="130"/>
      <c r="O21" s="130"/>
      <c r="P21" s="130"/>
      <c r="Q21" s="130"/>
      <c r="R21" s="130"/>
      <c r="S21" s="130"/>
      <c r="T21" s="130"/>
      <c r="U21" s="130"/>
      <c r="V21" s="130"/>
      <c r="W21" s="130"/>
      <c r="X21" s="130"/>
      <c r="Y21" s="130"/>
      <c r="Z21" s="130"/>
      <c r="AA21" s="334"/>
      <c r="AB21" s="130"/>
      <c r="AC21" s="334"/>
      <c r="AD21" s="130"/>
      <c r="AE21" s="334"/>
      <c r="AF21" s="334"/>
      <c r="AG21" s="334"/>
      <c r="AH21" s="334"/>
      <c r="AI21" s="334"/>
      <c r="AJ21" s="334"/>
      <c r="AK21" s="334"/>
      <c r="AL21" s="334"/>
      <c r="AM21" s="334"/>
      <c r="AN21" s="334"/>
      <c r="AO21" s="334"/>
      <c r="AP21" s="334"/>
      <c r="AQ21" s="334"/>
      <c r="AR21" s="334"/>
      <c r="AS21" s="130"/>
      <c r="AT21" s="348"/>
      <c r="AU21" s="348"/>
      <c r="AV21" s="347"/>
      <c r="AW21" s="347"/>
      <c r="AX21" s="347"/>
      <c r="AY21" s="347"/>
      <c r="AZ21" s="347"/>
      <c r="BA21" s="399">
        <f t="shared" si="0"/>
        <v>0</v>
      </c>
      <c r="BB21" s="365"/>
    </row>
    <row r="22" spans="1:54" x14ac:dyDescent="0.25">
      <c r="A22" s="130"/>
      <c r="B22" s="345"/>
      <c r="C22" s="345"/>
      <c r="D22" s="130"/>
      <c r="E22" s="130"/>
      <c r="F22" s="130"/>
      <c r="G22" s="130"/>
      <c r="H22" s="130"/>
      <c r="I22" s="130"/>
      <c r="J22" s="130"/>
      <c r="K22" s="130"/>
      <c r="L22" s="130"/>
      <c r="M22" s="130"/>
      <c r="N22" s="130"/>
      <c r="O22" s="130"/>
      <c r="P22" s="130"/>
      <c r="Q22" s="130"/>
      <c r="R22" s="130"/>
      <c r="S22" s="130"/>
      <c r="T22" s="130"/>
      <c r="U22" s="130"/>
      <c r="V22" s="130"/>
      <c r="W22" s="130"/>
      <c r="X22" s="130"/>
      <c r="Y22" s="130"/>
      <c r="Z22" s="130"/>
      <c r="AA22" s="334"/>
      <c r="AB22" s="130"/>
      <c r="AC22" s="334"/>
      <c r="AD22" s="130"/>
      <c r="AE22" s="334"/>
      <c r="AF22" s="334"/>
      <c r="AG22" s="334"/>
      <c r="AH22" s="334"/>
      <c r="AI22" s="334"/>
      <c r="AJ22" s="334"/>
      <c r="AK22" s="334"/>
      <c r="AL22" s="334"/>
      <c r="AM22" s="334"/>
      <c r="AN22" s="334"/>
      <c r="AO22" s="334"/>
      <c r="AP22" s="334"/>
      <c r="AQ22" s="334"/>
      <c r="AR22" s="334"/>
      <c r="AS22" s="130"/>
      <c r="AT22" s="348"/>
      <c r="AU22" s="348"/>
      <c r="AV22" s="347"/>
      <c r="AW22" s="347"/>
      <c r="AX22" s="347"/>
      <c r="AY22" s="347"/>
      <c r="AZ22" s="347"/>
      <c r="BA22" s="399">
        <f t="shared" si="0"/>
        <v>0</v>
      </c>
      <c r="BB22" s="365"/>
    </row>
    <row r="23" spans="1:54" x14ac:dyDescent="0.25">
      <c r="A23" s="130"/>
      <c r="B23" s="345"/>
      <c r="C23" s="345"/>
      <c r="D23" s="130"/>
      <c r="E23" s="130"/>
      <c r="F23" s="130"/>
      <c r="G23" s="130"/>
      <c r="H23" s="130"/>
      <c r="I23" s="130"/>
      <c r="J23" s="130"/>
      <c r="K23" s="130"/>
      <c r="L23" s="130"/>
      <c r="M23" s="130"/>
      <c r="N23" s="130"/>
      <c r="O23" s="130"/>
      <c r="P23" s="130"/>
      <c r="Q23" s="130"/>
      <c r="R23" s="130"/>
      <c r="S23" s="130"/>
      <c r="T23" s="130"/>
      <c r="U23" s="130"/>
      <c r="V23" s="130"/>
      <c r="W23" s="130"/>
      <c r="X23" s="130"/>
      <c r="Y23" s="130"/>
      <c r="Z23" s="130"/>
      <c r="AA23" s="334"/>
      <c r="AB23" s="130"/>
      <c r="AC23" s="334"/>
      <c r="AD23" s="130"/>
      <c r="AE23" s="334"/>
      <c r="AF23" s="334"/>
      <c r="AG23" s="334"/>
      <c r="AH23" s="334"/>
      <c r="AI23" s="334"/>
      <c r="AJ23" s="334"/>
      <c r="AK23" s="334"/>
      <c r="AL23" s="334"/>
      <c r="AM23" s="334"/>
      <c r="AN23" s="334"/>
      <c r="AO23" s="334"/>
      <c r="AP23" s="334"/>
      <c r="AQ23" s="334"/>
      <c r="AR23" s="334"/>
      <c r="AS23" s="130"/>
      <c r="AT23" s="348"/>
      <c r="AU23" s="348"/>
      <c r="AV23" s="347"/>
      <c r="AW23" s="347"/>
      <c r="AX23" s="347"/>
      <c r="AY23" s="347"/>
      <c r="AZ23" s="347"/>
      <c r="BA23" s="399">
        <f t="shared" si="0"/>
        <v>0</v>
      </c>
      <c r="BB23" s="365"/>
    </row>
    <row r="24" spans="1:54" x14ac:dyDescent="0.25">
      <c r="A24" s="130"/>
      <c r="B24" s="345"/>
      <c r="C24" s="345"/>
      <c r="D24" s="130"/>
      <c r="E24" s="130"/>
      <c r="F24" s="130"/>
      <c r="G24" s="130"/>
      <c r="H24" s="130"/>
      <c r="I24" s="130"/>
      <c r="J24" s="130"/>
      <c r="K24" s="130"/>
      <c r="L24" s="130"/>
      <c r="M24" s="130"/>
      <c r="N24" s="130"/>
      <c r="O24" s="130"/>
      <c r="P24" s="130"/>
      <c r="Q24" s="130"/>
      <c r="R24" s="130"/>
      <c r="S24" s="130"/>
      <c r="T24" s="130"/>
      <c r="U24" s="130"/>
      <c r="V24" s="130"/>
      <c r="W24" s="130"/>
      <c r="X24" s="130"/>
      <c r="Y24" s="130"/>
      <c r="Z24" s="130"/>
      <c r="AA24" s="334"/>
      <c r="AB24" s="130"/>
      <c r="AC24" s="334"/>
      <c r="AD24" s="130"/>
      <c r="AE24" s="334"/>
      <c r="AF24" s="334"/>
      <c r="AG24" s="334"/>
      <c r="AH24" s="334"/>
      <c r="AI24" s="334"/>
      <c r="AJ24" s="334"/>
      <c r="AK24" s="334"/>
      <c r="AL24" s="334"/>
      <c r="AM24" s="334"/>
      <c r="AN24" s="334"/>
      <c r="AO24" s="334"/>
      <c r="AP24" s="334"/>
      <c r="AQ24" s="334"/>
      <c r="AR24" s="334"/>
      <c r="AS24" s="130"/>
      <c r="AT24" s="348"/>
      <c r="AU24" s="348"/>
      <c r="AV24" s="347"/>
      <c r="AW24" s="347"/>
      <c r="AX24" s="347"/>
      <c r="AY24" s="347"/>
      <c r="AZ24" s="347"/>
      <c r="BA24" s="399">
        <f t="shared" si="0"/>
        <v>0</v>
      </c>
      <c r="BB24" s="365"/>
    </row>
    <row r="25" spans="1:54" x14ac:dyDescent="0.25">
      <c r="A25" s="130"/>
      <c r="B25" s="345"/>
      <c r="C25" s="345"/>
      <c r="D25" s="130"/>
      <c r="E25" s="130"/>
      <c r="F25" s="130"/>
      <c r="G25" s="130"/>
      <c r="H25" s="130"/>
      <c r="I25" s="130"/>
      <c r="J25" s="130"/>
      <c r="K25" s="130"/>
      <c r="L25" s="130"/>
      <c r="M25" s="130"/>
      <c r="N25" s="130"/>
      <c r="O25" s="130"/>
      <c r="P25" s="130"/>
      <c r="Q25" s="130"/>
      <c r="R25" s="130"/>
      <c r="S25" s="130"/>
      <c r="T25" s="130"/>
      <c r="U25" s="130"/>
      <c r="V25" s="130"/>
      <c r="W25" s="130"/>
      <c r="X25" s="130"/>
      <c r="Y25" s="130"/>
      <c r="Z25" s="130"/>
      <c r="AA25" s="334"/>
      <c r="AB25" s="130"/>
      <c r="AC25" s="334"/>
      <c r="AD25" s="130"/>
      <c r="AE25" s="334"/>
      <c r="AF25" s="334"/>
      <c r="AG25" s="334"/>
      <c r="AH25" s="334"/>
      <c r="AI25" s="334"/>
      <c r="AJ25" s="334"/>
      <c r="AK25" s="334"/>
      <c r="AL25" s="334"/>
      <c r="AM25" s="334"/>
      <c r="AN25" s="334"/>
      <c r="AO25" s="334"/>
      <c r="AP25" s="334"/>
      <c r="AQ25" s="334"/>
      <c r="AR25" s="334"/>
      <c r="AS25" s="130"/>
      <c r="AT25" s="348"/>
      <c r="AU25" s="348"/>
      <c r="AV25" s="347"/>
      <c r="AW25" s="347"/>
      <c r="AX25" s="347"/>
      <c r="AY25" s="347"/>
      <c r="AZ25" s="347"/>
      <c r="BA25" s="399">
        <f t="shared" si="0"/>
        <v>0</v>
      </c>
      <c r="BB25" s="365"/>
    </row>
    <row r="26" spans="1:54" x14ac:dyDescent="0.25">
      <c r="A26" s="130"/>
      <c r="B26" s="345"/>
      <c r="C26" s="345"/>
      <c r="D26" s="130"/>
      <c r="E26" s="130"/>
      <c r="F26" s="130"/>
      <c r="G26" s="130"/>
      <c r="H26" s="130"/>
      <c r="I26" s="130"/>
      <c r="J26" s="130"/>
      <c r="K26" s="130"/>
      <c r="L26" s="130"/>
      <c r="M26" s="130"/>
      <c r="N26" s="130"/>
      <c r="O26" s="130"/>
      <c r="P26" s="130"/>
      <c r="Q26" s="130"/>
      <c r="R26" s="130"/>
      <c r="S26" s="130"/>
      <c r="T26" s="130"/>
      <c r="U26" s="130"/>
      <c r="V26" s="130"/>
      <c r="W26" s="130"/>
      <c r="X26" s="130"/>
      <c r="Y26" s="130"/>
      <c r="Z26" s="130"/>
      <c r="AA26" s="334"/>
      <c r="AB26" s="130"/>
      <c r="AC26" s="334"/>
      <c r="AD26" s="130"/>
      <c r="AE26" s="334"/>
      <c r="AF26" s="334"/>
      <c r="AG26" s="334"/>
      <c r="AH26" s="334"/>
      <c r="AI26" s="334"/>
      <c r="AJ26" s="334"/>
      <c r="AK26" s="334"/>
      <c r="AL26" s="334"/>
      <c r="AM26" s="334"/>
      <c r="AN26" s="334"/>
      <c r="AO26" s="334"/>
      <c r="AP26" s="334"/>
      <c r="AQ26" s="334"/>
      <c r="AR26" s="334"/>
      <c r="AS26" s="130"/>
      <c r="AT26" s="348"/>
      <c r="AU26" s="348"/>
      <c r="AV26" s="347"/>
      <c r="AW26" s="347"/>
      <c r="AX26" s="347"/>
      <c r="AY26" s="347"/>
      <c r="AZ26" s="347"/>
      <c r="BA26" s="399">
        <f t="shared" si="0"/>
        <v>0</v>
      </c>
      <c r="BB26" s="365"/>
    </row>
    <row r="27" spans="1:54" x14ac:dyDescent="0.25">
      <c r="A27" s="130"/>
      <c r="B27" s="345"/>
      <c r="C27" s="345"/>
      <c r="D27" s="130"/>
      <c r="E27" s="130"/>
      <c r="F27" s="130"/>
      <c r="G27" s="130"/>
      <c r="H27" s="130"/>
      <c r="I27" s="130"/>
      <c r="J27" s="130"/>
      <c r="K27" s="130"/>
      <c r="L27" s="130"/>
      <c r="M27" s="130"/>
      <c r="N27" s="130"/>
      <c r="O27" s="130"/>
      <c r="P27" s="130"/>
      <c r="Q27" s="130"/>
      <c r="R27" s="130"/>
      <c r="S27" s="130"/>
      <c r="T27" s="130"/>
      <c r="U27" s="130"/>
      <c r="V27" s="130"/>
      <c r="W27" s="130"/>
      <c r="X27" s="130"/>
      <c r="Y27" s="130"/>
      <c r="Z27" s="130"/>
      <c r="AA27" s="334"/>
      <c r="AB27" s="130"/>
      <c r="AC27" s="334"/>
      <c r="AD27" s="130"/>
      <c r="AE27" s="334"/>
      <c r="AF27" s="334"/>
      <c r="AG27" s="334"/>
      <c r="AH27" s="334"/>
      <c r="AI27" s="334"/>
      <c r="AJ27" s="334"/>
      <c r="AK27" s="334"/>
      <c r="AL27" s="334"/>
      <c r="AM27" s="334"/>
      <c r="AN27" s="334"/>
      <c r="AO27" s="334"/>
      <c r="AP27" s="334"/>
      <c r="AQ27" s="334"/>
      <c r="AR27" s="334"/>
      <c r="AS27" s="130"/>
      <c r="AT27" s="348"/>
      <c r="AU27" s="348"/>
      <c r="AV27" s="347"/>
      <c r="AW27" s="347"/>
      <c r="AX27" s="347"/>
      <c r="AY27" s="347"/>
      <c r="AZ27" s="347"/>
      <c r="BA27" s="399">
        <f t="shared" si="0"/>
        <v>0</v>
      </c>
      <c r="BB27" s="365"/>
    </row>
    <row r="28" spans="1:54" x14ac:dyDescent="0.25">
      <c r="A28" s="130"/>
      <c r="B28" s="345"/>
      <c r="C28" s="345"/>
      <c r="D28" s="130"/>
      <c r="E28" s="130"/>
      <c r="F28" s="130"/>
      <c r="G28" s="130"/>
      <c r="H28" s="130"/>
      <c r="I28" s="130"/>
      <c r="J28" s="130"/>
      <c r="K28" s="130"/>
      <c r="L28" s="130"/>
      <c r="M28" s="130"/>
      <c r="N28" s="130"/>
      <c r="O28" s="130"/>
      <c r="P28" s="130"/>
      <c r="Q28" s="130"/>
      <c r="R28" s="130"/>
      <c r="S28" s="130"/>
      <c r="T28" s="130"/>
      <c r="U28" s="130"/>
      <c r="V28" s="130"/>
      <c r="W28" s="130"/>
      <c r="X28" s="130"/>
      <c r="Y28" s="130"/>
      <c r="Z28" s="130"/>
      <c r="AA28" s="346"/>
      <c r="AB28" s="130"/>
      <c r="AC28" s="334"/>
      <c r="AD28" s="130"/>
      <c r="AE28" s="334"/>
      <c r="AF28" s="334"/>
      <c r="AG28" s="334"/>
      <c r="AH28" s="346"/>
      <c r="AI28" s="346"/>
      <c r="AJ28" s="334"/>
      <c r="AK28" s="346"/>
      <c r="AL28" s="334"/>
      <c r="AM28" s="375"/>
      <c r="AN28" s="334"/>
      <c r="AO28" s="334"/>
      <c r="AP28" s="346"/>
      <c r="AQ28" s="376"/>
      <c r="AR28" s="334"/>
      <c r="AS28" s="130"/>
      <c r="AT28" s="348"/>
      <c r="AU28" s="348"/>
      <c r="AV28" s="347"/>
      <c r="AW28" s="347"/>
      <c r="AX28" s="347"/>
      <c r="AY28" s="347"/>
      <c r="AZ28" s="347"/>
      <c r="BA28" s="399">
        <f t="shared" si="0"/>
        <v>0</v>
      </c>
      <c r="BB28" s="365"/>
    </row>
    <row r="29" spans="1:54" x14ac:dyDescent="0.25">
      <c r="A29" s="130"/>
      <c r="B29" s="345"/>
      <c r="C29" s="345"/>
      <c r="D29" s="130"/>
      <c r="E29" s="130"/>
      <c r="F29" s="130"/>
      <c r="G29" s="130"/>
      <c r="H29" s="130"/>
      <c r="I29" s="130"/>
      <c r="J29" s="130"/>
      <c r="K29" s="130"/>
      <c r="L29" s="130"/>
      <c r="M29" s="130"/>
      <c r="N29" s="130"/>
      <c r="O29" s="130"/>
      <c r="P29" s="130"/>
      <c r="Q29" s="130"/>
      <c r="R29" s="130"/>
      <c r="S29" s="130"/>
      <c r="T29" s="130"/>
      <c r="U29" s="130"/>
      <c r="V29" s="130"/>
      <c r="W29" s="130"/>
      <c r="X29" s="130"/>
      <c r="Y29" s="130"/>
      <c r="Z29" s="130"/>
      <c r="AA29" s="346"/>
      <c r="AB29" s="130"/>
      <c r="AC29" s="334"/>
      <c r="AD29" s="130"/>
      <c r="AE29" s="334"/>
      <c r="AF29" s="334"/>
      <c r="AG29" s="334"/>
      <c r="AH29" s="334"/>
      <c r="AI29" s="334"/>
      <c r="AJ29" s="334"/>
      <c r="AK29" s="334"/>
      <c r="AL29" s="334"/>
      <c r="AM29" s="334"/>
      <c r="AN29" s="334"/>
      <c r="AO29" s="334"/>
      <c r="AP29" s="334"/>
      <c r="AQ29" s="334"/>
      <c r="AR29" s="334"/>
      <c r="AS29" s="130"/>
      <c r="AT29" s="348"/>
      <c r="AU29" s="348"/>
      <c r="AV29" s="347"/>
      <c r="AW29" s="347"/>
      <c r="AX29" s="347"/>
      <c r="AY29" s="347"/>
      <c r="AZ29" s="347"/>
      <c r="BA29" s="399">
        <f t="shared" si="0"/>
        <v>0</v>
      </c>
      <c r="BB29" s="365"/>
    </row>
    <row r="30" spans="1:54" x14ac:dyDescent="0.25">
      <c r="A30" s="130"/>
      <c r="B30" s="345"/>
      <c r="C30" s="345"/>
      <c r="D30" s="130"/>
      <c r="E30" s="130"/>
      <c r="F30" s="130"/>
      <c r="G30" s="130"/>
      <c r="H30" s="130"/>
      <c r="I30" s="130"/>
      <c r="J30" s="130"/>
      <c r="K30" s="130"/>
      <c r="L30" s="130"/>
      <c r="M30" s="130"/>
      <c r="N30" s="130"/>
      <c r="O30" s="130"/>
      <c r="P30" s="130"/>
      <c r="Q30" s="130"/>
      <c r="R30" s="130"/>
      <c r="S30" s="130"/>
      <c r="T30" s="130"/>
      <c r="U30" s="130"/>
      <c r="V30" s="130"/>
      <c r="W30" s="130"/>
      <c r="X30" s="130"/>
      <c r="Y30" s="130"/>
      <c r="Z30" s="130"/>
      <c r="AA30" s="346"/>
      <c r="AB30" s="130"/>
      <c r="AC30" s="334"/>
      <c r="AD30" s="130"/>
      <c r="AE30" s="334"/>
      <c r="AF30" s="334"/>
      <c r="AG30" s="334"/>
      <c r="AH30" s="334"/>
      <c r="AI30" s="334"/>
      <c r="AJ30" s="334"/>
      <c r="AK30" s="334"/>
      <c r="AL30" s="334"/>
      <c r="AM30" s="334"/>
      <c r="AN30" s="334"/>
      <c r="AO30" s="334"/>
      <c r="AP30" s="334"/>
      <c r="AQ30" s="334"/>
      <c r="AR30" s="334"/>
      <c r="AS30" s="130"/>
      <c r="AT30" s="348"/>
      <c r="AU30" s="348"/>
      <c r="AV30" s="347"/>
      <c r="AW30" s="347"/>
      <c r="AX30" s="377"/>
      <c r="AY30" s="347"/>
      <c r="AZ30" s="347"/>
      <c r="BA30" s="399">
        <f t="shared" si="0"/>
        <v>0</v>
      </c>
      <c r="BB30" s="365"/>
    </row>
    <row r="31" spans="1:54" x14ac:dyDescent="0.25">
      <c r="A31" s="130"/>
      <c r="B31" s="345"/>
      <c r="C31" s="345"/>
      <c r="D31" s="130"/>
      <c r="E31" s="130"/>
      <c r="F31" s="130"/>
      <c r="G31" s="130"/>
      <c r="H31" s="130"/>
      <c r="I31" s="130"/>
      <c r="J31" s="130"/>
      <c r="K31" s="130"/>
      <c r="L31" s="130"/>
      <c r="M31" s="130"/>
      <c r="N31" s="130"/>
      <c r="O31" s="130"/>
      <c r="P31" s="130"/>
      <c r="Q31" s="130"/>
      <c r="R31" s="130"/>
      <c r="S31" s="130"/>
      <c r="T31" s="130"/>
      <c r="U31" s="130"/>
      <c r="V31" s="130"/>
      <c r="W31" s="130"/>
      <c r="X31" s="130"/>
      <c r="Y31" s="130"/>
      <c r="Z31" s="130"/>
      <c r="AA31" s="346"/>
      <c r="AB31" s="130"/>
      <c r="AC31" s="334"/>
      <c r="AD31" s="130"/>
      <c r="AE31" s="334"/>
      <c r="AF31" s="334"/>
      <c r="AG31" s="334"/>
      <c r="AH31" s="334"/>
      <c r="AI31" s="334"/>
      <c r="AJ31" s="334"/>
      <c r="AK31" s="334"/>
      <c r="AL31" s="334"/>
      <c r="AM31" s="334"/>
      <c r="AN31" s="334"/>
      <c r="AO31" s="334"/>
      <c r="AP31" s="334"/>
      <c r="AQ31" s="334"/>
      <c r="AR31" s="334"/>
      <c r="AS31" s="130"/>
      <c r="AT31" s="348"/>
      <c r="AU31" s="348"/>
      <c r="AV31" s="347"/>
      <c r="AW31" s="347"/>
      <c r="AX31" s="377"/>
      <c r="AY31" s="347"/>
      <c r="AZ31" s="347"/>
      <c r="BA31" s="399">
        <f t="shared" si="0"/>
        <v>0</v>
      </c>
      <c r="BB31" s="365"/>
    </row>
    <row r="32" spans="1:54" x14ac:dyDescent="0.25">
      <c r="A32" s="130"/>
      <c r="B32" s="345"/>
      <c r="C32" s="345"/>
      <c r="D32" s="130"/>
      <c r="E32" s="130"/>
      <c r="F32" s="130"/>
      <c r="G32" s="130"/>
      <c r="H32" s="130"/>
      <c r="I32" s="130"/>
      <c r="J32" s="130"/>
      <c r="K32" s="130"/>
      <c r="L32" s="68"/>
      <c r="M32" s="130"/>
      <c r="N32" s="130"/>
      <c r="O32" s="130"/>
      <c r="P32" s="130"/>
      <c r="Q32" s="130"/>
      <c r="R32" s="130"/>
      <c r="S32" s="130"/>
      <c r="T32" s="130"/>
      <c r="U32" s="130"/>
      <c r="V32" s="130"/>
      <c r="W32" s="130"/>
      <c r="X32" s="130"/>
      <c r="Y32" s="130"/>
      <c r="Z32" s="130"/>
      <c r="AA32" s="334"/>
      <c r="AB32" s="130"/>
      <c r="AC32" s="334"/>
      <c r="AD32" s="130"/>
      <c r="AE32" s="334"/>
      <c r="AF32" s="334"/>
      <c r="AG32" s="334"/>
      <c r="AH32" s="334"/>
      <c r="AI32" s="334"/>
      <c r="AJ32" s="334"/>
      <c r="AK32" s="334"/>
      <c r="AL32" s="334"/>
      <c r="AM32" s="334"/>
      <c r="AN32" s="334"/>
      <c r="AO32" s="334"/>
      <c r="AP32" s="334"/>
      <c r="AQ32" s="334"/>
      <c r="AR32" s="334"/>
      <c r="AS32" s="130"/>
      <c r="AT32" s="348"/>
      <c r="AU32" s="348"/>
      <c r="AV32" s="347"/>
      <c r="AW32" s="347"/>
      <c r="AX32" s="377"/>
      <c r="AY32" s="347"/>
      <c r="AZ32" s="347"/>
      <c r="BA32" s="399">
        <f t="shared" si="0"/>
        <v>0</v>
      </c>
      <c r="BB32" s="365"/>
    </row>
    <row r="33" spans="1:54" x14ac:dyDescent="0.25">
      <c r="A33" s="130"/>
      <c r="B33" s="345"/>
      <c r="C33" s="345"/>
      <c r="D33" s="130"/>
      <c r="E33" s="130"/>
      <c r="F33" s="130"/>
      <c r="G33" s="130"/>
      <c r="H33" s="130"/>
      <c r="I33" s="130"/>
      <c r="J33" s="130"/>
      <c r="K33" s="130"/>
      <c r="L33" s="130"/>
      <c r="M33" s="130"/>
      <c r="N33" s="130"/>
      <c r="O33" s="130"/>
      <c r="P33" s="130"/>
      <c r="Q33" s="130"/>
      <c r="R33" s="130"/>
      <c r="S33" s="130"/>
      <c r="T33" s="130"/>
      <c r="U33" s="130"/>
      <c r="V33" s="130"/>
      <c r="W33" s="130"/>
      <c r="X33" s="130"/>
      <c r="Y33" s="130"/>
      <c r="Z33" s="130"/>
      <c r="AA33" s="334"/>
      <c r="AB33" s="68"/>
      <c r="AC33" s="354"/>
      <c r="AD33" s="68"/>
      <c r="AE33" s="354"/>
      <c r="AF33" s="354"/>
      <c r="AG33" s="354"/>
      <c r="AH33" s="354"/>
      <c r="AI33" s="354"/>
      <c r="AJ33" s="354"/>
      <c r="AK33" s="354"/>
      <c r="AL33" s="354"/>
      <c r="AM33" s="354"/>
      <c r="AN33" s="354"/>
      <c r="AO33" s="354"/>
      <c r="AP33" s="354"/>
      <c r="AQ33" s="334"/>
      <c r="AR33" s="334"/>
      <c r="AS33" s="130"/>
      <c r="AT33" s="348"/>
      <c r="AU33" s="348"/>
      <c r="AV33" s="347"/>
      <c r="AW33" s="347"/>
      <c r="AX33" s="347"/>
      <c r="AY33" s="347"/>
      <c r="AZ33" s="347"/>
      <c r="BA33" s="399">
        <f t="shared" si="0"/>
        <v>0</v>
      </c>
      <c r="BB33" s="365"/>
    </row>
    <row r="34" spans="1:54" x14ac:dyDescent="0.25">
      <c r="A34" s="130"/>
      <c r="B34" s="345"/>
      <c r="C34" s="345"/>
      <c r="D34" s="130"/>
      <c r="E34" s="130"/>
      <c r="F34" s="130"/>
      <c r="G34" s="130"/>
      <c r="H34" s="130"/>
      <c r="I34" s="130"/>
      <c r="J34" s="130"/>
      <c r="K34" s="130"/>
      <c r="L34" s="130"/>
      <c r="M34" s="130"/>
      <c r="N34" s="130"/>
      <c r="O34" s="130"/>
      <c r="P34" s="130"/>
      <c r="Q34" s="130"/>
      <c r="R34" s="130"/>
      <c r="S34" s="130"/>
      <c r="T34" s="130"/>
      <c r="U34" s="130"/>
      <c r="V34" s="130"/>
      <c r="W34" s="130"/>
      <c r="X34" s="130"/>
      <c r="Y34" s="130"/>
      <c r="Z34" s="130"/>
      <c r="AA34" s="334"/>
      <c r="AB34" s="130"/>
      <c r="AC34" s="334"/>
      <c r="AD34" s="68"/>
      <c r="AE34" s="354"/>
      <c r="AF34" s="354"/>
      <c r="AG34" s="354"/>
      <c r="AH34" s="354"/>
      <c r="AI34" s="354"/>
      <c r="AJ34" s="354"/>
      <c r="AK34" s="354"/>
      <c r="AL34" s="354"/>
      <c r="AM34" s="354"/>
      <c r="AN34" s="354"/>
      <c r="AO34" s="354"/>
      <c r="AP34" s="354"/>
      <c r="AQ34" s="334"/>
      <c r="AR34" s="334"/>
      <c r="AS34" s="130"/>
      <c r="AT34" s="348"/>
      <c r="AU34" s="348"/>
      <c r="AV34" s="347"/>
      <c r="AW34" s="347"/>
      <c r="AX34" s="347"/>
      <c r="AY34" s="347"/>
      <c r="AZ34" s="347"/>
      <c r="BA34" s="399">
        <f t="shared" si="0"/>
        <v>0</v>
      </c>
      <c r="BB34" s="365"/>
    </row>
    <row r="35" spans="1:54" x14ac:dyDescent="0.25">
      <c r="A35" s="130"/>
      <c r="B35" s="345"/>
      <c r="C35" s="345"/>
      <c r="D35" s="130"/>
      <c r="E35" s="130"/>
      <c r="F35" s="130"/>
      <c r="G35" s="130"/>
      <c r="H35" s="130"/>
      <c r="I35" s="130"/>
      <c r="J35" s="130"/>
      <c r="K35" s="130"/>
      <c r="L35" s="130"/>
      <c r="M35" s="130"/>
      <c r="N35" s="130"/>
      <c r="O35" s="130"/>
      <c r="P35" s="130"/>
      <c r="Q35" s="130"/>
      <c r="R35" s="345"/>
      <c r="S35" s="130"/>
      <c r="T35" s="345"/>
      <c r="U35" s="130"/>
      <c r="V35" s="130"/>
      <c r="W35" s="130"/>
      <c r="X35" s="130"/>
      <c r="Y35" s="130"/>
      <c r="Z35" s="130"/>
      <c r="AA35" s="346"/>
      <c r="AB35" s="130"/>
      <c r="AC35" s="334"/>
      <c r="AD35" s="130"/>
      <c r="AE35" s="334"/>
      <c r="AF35" s="334"/>
      <c r="AG35" s="334"/>
      <c r="AH35" s="334"/>
      <c r="AI35" s="334"/>
      <c r="AJ35" s="334"/>
      <c r="AK35" s="334"/>
      <c r="AL35" s="334"/>
      <c r="AM35" s="334"/>
      <c r="AN35" s="334"/>
      <c r="AO35" s="334"/>
      <c r="AP35" s="334"/>
      <c r="AQ35" s="334"/>
      <c r="AR35" s="334"/>
      <c r="AS35" s="130"/>
      <c r="AT35" s="348"/>
      <c r="AU35" s="348"/>
      <c r="AV35" s="347"/>
      <c r="AW35" s="347"/>
      <c r="AX35" s="347"/>
      <c r="AY35" s="347"/>
      <c r="AZ35" s="347"/>
      <c r="BA35" s="399">
        <f t="shared" si="0"/>
        <v>0</v>
      </c>
      <c r="BB35" s="365"/>
    </row>
    <row r="36" spans="1:54" x14ac:dyDescent="0.25">
      <c r="A36" s="130"/>
      <c r="B36" s="345"/>
      <c r="C36" s="345"/>
      <c r="D36" s="130"/>
      <c r="E36" s="130"/>
      <c r="F36" s="130"/>
      <c r="G36" s="130"/>
      <c r="H36" s="130"/>
      <c r="I36" s="130"/>
      <c r="J36" s="130"/>
      <c r="K36" s="130"/>
      <c r="L36" s="130"/>
      <c r="M36" s="130"/>
      <c r="N36" s="130"/>
      <c r="O36" s="130"/>
      <c r="P36" s="130"/>
      <c r="Q36" s="130"/>
      <c r="R36" s="130"/>
      <c r="S36" s="130"/>
      <c r="T36" s="130"/>
      <c r="U36" s="130"/>
      <c r="V36" s="130"/>
      <c r="W36" s="130"/>
      <c r="X36" s="130"/>
      <c r="Y36" s="130"/>
      <c r="Z36" s="130"/>
      <c r="AA36" s="346"/>
      <c r="AB36" s="130"/>
      <c r="AC36" s="334"/>
      <c r="AD36" s="68"/>
      <c r="AE36" s="354"/>
      <c r="AF36" s="354"/>
      <c r="AG36" s="354"/>
      <c r="AH36" s="354"/>
      <c r="AI36" s="354"/>
      <c r="AJ36" s="354"/>
      <c r="AK36" s="354"/>
      <c r="AL36" s="354"/>
      <c r="AM36" s="354"/>
      <c r="AN36" s="354"/>
      <c r="AO36" s="354"/>
      <c r="AP36" s="354"/>
      <c r="AQ36" s="334"/>
      <c r="AR36" s="334"/>
      <c r="AS36" s="130"/>
      <c r="AT36" s="348"/>
      <c r="AU36" s="348"/>
      <c r="AV36" s="347"/>
      <c r="AW36" s="347"/>
      <c r="AX36" s="347"/>
      <c r="AY36" s="347"/>
      <c r="AZ36" s="347"/>
      <c r="BA36" s="399">
        <f t="shared" si="0"/>
        <v>0</v>
      </c>
      <c r="BB36" s="365"/>
    </row>
    <row r="37" spans="1:54" x14ac:dyDescent="0.25">
      <c r="A37" s="130"/>
      <c r="B37" s="345"/>
      <c r="C37" s="345"/>
      <c r="D37" s="130"/>
      <c r="E37" s="130"/>
      <c r="F37" s="130"/>
      <c r="G37" s="130"/>
      <c r="H37" s="130"/>
      <c r="I37" s="130"/>
      <c r="J37" s="130"/>
      <c r="K37" s="130"/>
      <c r="L37" s="130"/>
      <c r="M37" s="130"/>
      <c r="N37" s="130"/>
      <c r="O37" s="130"/>
      <c r="P37" s="130"/>
      <c r="Q37" s="130"/>
      <c r="R37" s="130"/>
      <c r="S37" s="130"/>
      <c r="T37" s="130"/>
      <c r="U37" s="130"/>
      <c r="V37" s="130"/>
      <c r="W37" s="130"/>
      <c r="X37" s="130"/>
      <c r="Y37" s="130"/>
      <c r="Z37" s="130"/>
      <c r="AA37" s="334"/>
      <c r="AB37" s="130"/>
      <c r="AC37" s="334"/>
      <c r="AD37" s="130"/>
      <c r="AE37" s="334"/>
      <c r="AF37" s="334"/>
      <c r="AG37" s="334"/>
      <c r="AH37" s="334"/>
      <c r="AI37" s="334"/>
      <c r="AJ37" s="334"/>
      <c r="AK37" s="334"/>
      <c r="AL37" s="334"/>
      <c r="AM37" s="334"/>
      <c r="AN37" s="334"/>
      <c r="AO37" s="334"/>
      <c r="AP37" s="334"/>
      <c r="AQ37" s="334"/>
      <c r="AR37" s="334"/>
      <c r="AS37" s="130"/>
      <c r="AT37" s="348"/>
      <c r="AU37" s="348"/>
      <c r="AV37" s="347"/>
      <c r="AW37" s="347"/>
      <c r="AX37" s="347"/>
      <c r="AY37" s="347"/>
      <c r="AZ37" s="347"/>
      <c r="BA37" s="399">
        <f t="shared" si="0"/>
        <v>0</v>
      </c>
      <c r="BB37" s="365"/>
    </row>
  </sheetData>
  <autoFilter ref="A13:BB37" xr:uid="{B57B6333-DC45-4066-B467-546BED82E33F}"/>
  <mergeCells count="11">
    <mergeCell ref="BB9:BB11"/>
    <mergeCell ref="A9:A11"/>
    <mergeCell ref="B9:BA11"/>
    <mergeCell ref="AV12:BB12"/>
    <mergeCell ref="Y12:AU12"/>
    <mergeCell ref="N12:P12"/>
    <mergeCell ref="A12:E12"/>
    <mergeCell ref="F12:G12"/>
    <mergeCell ref="J12:K12"/>
    <mergeCell ref="H12:I12"/>
    <mergeCell ref="Q12:X12"/>
  </mergeCells>
  <conditionalFormatting sqref="A25:C28 O25:P29">
    <cfRule type="containsBlanks" dxfId="5" priority="342">
      <formula>LEN(TRIM(A25))=0</formula>
    </cfRule>
  </conditionalFormatting>
  <conditionalFormatting sqref="A14:BB37">
    <cfRule type="containsBlanks" dxfId="4" priority="1">
      <formula>LEN(TRIM(A14))=0</formula>
    </cfRule>
  </conditionalFormatting>
  <conditionalFormatting sqref="D35:I35">
    <cfRule type="containsBlanks" dxfId="3" priority="281">
      <formula>LEN(TRIM(D35))=0</formula>
    </cfRule>
  </conditionalFormatting>
  <conditionalFormatting sqref="N30:P37">
    <cfRule type="containsBlanks" dxfId="2" priority="225">
      <formula>LEN(TRIM(N30))=0</formula>
    </cfRule>
  </conditionalFormatting>
  <conditionalFormatting sqref="Q33:AP37">
    <cfRule type="containsBlanks" dxfId="1" priority="278">
      <formula>LEN(TRIM(Q33))=0</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21">
        <x14:dataValidation type="list" allowBlank="1" showInputMessage="1" showErrorMessage="1" xr:uid="{C2622503-26DC-48FE-8E58-CEF3040DCA80}">
          <x14:formula1>
            <xm:f>Criterios!$A$2</xm:f>
          </x14:formula1>
          <xm:sqref>A14:A37</xm:sqref>
        </x14:dataValidation>
        <x14:dataValidation type="list" allowBlank="1" showInputMessage="1" showErrorMessage="1" xr:uid="{242C94AC-B5F8-40AA-9549-4A2CA0441EEF}">
          <x14:formula1>
            <xm:f>Criterios!$B$2</xm:f>
          </x14:formula1>
          <xm:sqref>B14:B37</xm:sqref>
        </x14:dataValidation>
        <x14:dataValidation type="list" allowBlank="1" showInputMessage="1" showErrorMessage="1" xr:uid="{2DC00462-76CA-495A-A367-75F01FEE9A48}">
          <x14:formula1>
            <xm:f>Criterios!$C$2</xm:f>
          </x14:formula1>
          <xm:sqref>C14:C37</xm:sqref>
        </x14:dataValidation>
        <x14:dataValidation type="list" allowBlank="1" showInputMessage="1" showErrorMessage="1" xr:uid="{9053E276-F986-2247-8B1C-739FC87F004F}">
          <x14:formula1>
            <xm:f>'Criterios 2'!$B$2:$B$14</xm:f>
          </x14:formula1>
          <xm:sqref>I14:I37</xm:sqref>
        </x14:dataValidation>
        <x14:dataValidation type="list" allowBlank="1" showInputMessage="1" showErrorMessage="1" xr:uid="{4953E4C2-6734-3D45-930A-C842ECD611DA}">
          <x14:formula1>
            <xm:f>'Criterios 2'!$A$2:$A$4</xm:f>
          </x14:formula1>
          <xm:sqref>H14:H37</xm:sqref>
        </x14:dataValidation>
        <x14:dataValidation type="list" allowBlank="1" showInputMessage="1" showErrorMessage="1" xr:uid="{6433B594-0A45-0242-B402-CA0F6E8EB510}">
          <x14:formula1>
            <xm:f>'Criterios 2'!$D$2:$D$11</xm:f>
          </x14:formula1>
          <xm:sqref>N14:N37</xm:sqref>
        </x14:dataValidation>
        <x14:dataValidation type="list" allowBlank="1" showInputMessage="1" showErrorMessage="1" xr:uid="{2B29CEB4-9AA7-A544-9C9F-9196A9B1D91F}">
          <x14:formula1>
            <xm:f>'Criterios 2'!$E$2:$E$11</xm:f>
          </x14:formula1>
          <xm:sqref>O14:O37</xm:sqref>
        </x14:dataValidation>
        <x14:dataValidation type="list" allowBlank="1" showInputMessage="1" showErrorMessage="1" xr:uid="{2CAC2EB5-D528-B44C-9F06-3C6468D74B4E}">
          <x14:formula1>
            <xm:f>Criterios!$K$2:$K$4</xm:f>
          </x14:formula1>
          <xm:sqref>Q14:Q37</xm:sqref>
        </x14:dataValidation>
        <x14:dataValidation type="list" allowBlank="1" showInputMessage="1" showErrorMessage="1" xr:uid="{D49CC2ED-E5DE-4E4D-A76F-BA327EE99983}">
          <x14:formula1>
            <xm:f>Criterios!$M$2:$M$6</xm:f>
          </x14:formula1>
          <xm:sqref>S14:S37</xm:sqref>
        </x14:dataValidation>
        <x14:dataValidation type="list" allowBlank="1" showInputMessage="1" showErrorMessage="1" xr:uid="{E5B66241-3AAF-D544-A86C-253C42D1F821}">
          <x14:formula1>
            <xm:f>Criterios!$O$2:$O$15</xm:f>
          </x14:formula1>
          <xm:sqref>U14:U37</xm:sqref>
        </x14:dataValidation>
        <x14:dataValidation type="list" allowBlank="1" showInputMessage="1" showErrorMessage="1" xr:uid="{8A0E8E66-B9E0-6F4B-83F8-B3F2D8C47475}">
          <x14:formula1>
            <xm:f>Criterios!$P$2:$P$15</xm:f>
          </x14:formula1>
          <xm:sqref>V14:V37</xm:sqref>
        </x14:dataValidation>
        <x14:dataValidation type="list" allowBlank="1" showInputMessage="1" showErrorMessage="1" xr:uid="{84566189-14E4-4F48-B664-552A1E6DD0A1}">
          <x14:formula1>
            <xm:f>Criterios!$Q$2:$Q$32</xm:f>
          </x14:formula1>
          <xm:sqref>W14:W37</xm:sqref>
        </x14:dataValidation>
        <x14:dataValidation type="list" allowBlank="1" showInputMessage="1" showErrorMessage="1" xr:uid="{714E31C9-4DDE-6A43-91BE-C7096A308084}">
          <x14:formula1>
            <xm:f>Criterios!$AA$2:$AA$8</xm:f>
          </x14:formula1>
          <xm:sqref>J14:J37</xm:sqref>
        </x14:dataValidation>
        <x14:dataValidation type="list" allowBlank="1" showInputMessage="1" showErrorMessage="1" xr:uid="{A1950357-6A7A-124F-B170-B947968218A4}">
          <x14:formula1>
            <xm:f>Criterios!$AB$2:$AB$18</xm:f>
          </x14:formula1>
          <xm:sqref>K14:K37</xm:sqref>
        </x14:dataValidation>
        <x14:dataValidation type="list" allowBlank="1" showInputMessage="1" showErrorMessage="1" xr:uid="{FD7EDF76-9571-724A-9379-80F64BACDF0D}">
          <x14:formula1>
            <xm:f>Criterios!$AC$2:$AC$13</xm:f>
          </x14:formula1>
          <xm:sqref>L14:L37</xm:sqref>
        </x14:dataValidation>
        <x14:dataValidation type="list" allowBlank="1" showInputMessage="1" showErrorMessage="1" xr:uid="{15912EFF-19CF-6C41-8D98-549B4183A1B6}">
          <x14:formula1>
            <xm:f>Criterios!$H$2:$H$22</xm:f>
          </x14:formula1>
          <xm:sqref>M14:M37</xm:sqref>
        </x14:dataValidation>
        <x14:dataValidation type="list" allowBlank="1" showInputMessage="1" showErrorMessage="1" xr:uid="{BD4EDE19-0B51-6343-B88A-5A7E89C4F685}">
          <x14:formula1>
            <xm:f>'Criterios 2'!$F$2:$F$3</xm:f>
          </x14:formula1>
          <xm:sqref>BB14:BB37</xm:sqref>
        </x14:dataValidation>
        <x14:dataValidation type="list" allowBlank="1" showInputMessage="1" showErrorMessage="1" xr:uid="{7731EB44-284D-964E-90E3-085C531E81CB}">
          <x14:formula1>
            <xm:f>Criterios!$D$2:$D$3</xm:f>
          </x14:formula1>
          <xm:sqref>D14:D37</xm:sqref>
        </x14:dataValidation>
        <x14:dataValidation type="list" allowBlank="1" showInputMessage="1" showErrorMessage="1" xr:uid="{BCE51833-464F-234C-AF41-A616FFFE3D64}">
          <x14:formula1>
            <xm:f>Criterios!$E$2:$E$4</xm:f>
          </x14:formula1>
          <xm:sqref>E14:E37</xm:sqref>
        </x14:dataValidation>
        <x14:dataValidation type="list" allowBlank="1" showInputMessage="1" showErrorMessage="1" xr:uid="{07A56BD1-6CBF-6946-851E-58C0A90AF458}">
          <x14:formula1>
            <xm:f>Criterios!$F$2:$F$7</xm:f>
          </x14:formula1>
          <xm:sqref>F14:F37</xm:sqref>
        </x14:dataValidation>
        <x14:dataValidation type="list" allowBlank="1" showInputMessage="1" showErrorMessage="1" xr:uid="{69DEBDED-C827-3A44-B7E9-3D9BE392C7D6}">
          <x14:formula1>
            <xm:f>Criterios!$G$2:$G$7</xm:f>
          </x14:formula1>
          <xm:sqref>G14:G37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0023E-1DD1-064E-979F-7A5934F6935C}">
  <dimension ref="A1:F14"/>
  <sheetViews>
    <sheetView workbookViewId="0">
      <selection activeCell="F4" sqref="F4"/>
    </sheetView>
  </sheetViews>
  <sheetFormatPr baseColWidth="10" defaultRowHeight="15" x14ac:dyDescent="0.25"/>
  <cols>
    <col min="1" max="1" width="17.42578125" customWidth="1"/>
    <col min="2" max="2" width="48.28515625" customWidth="1"/>
    <col min="3" max="3" width="27.140625" customWidth="1"/>
    <col min="4" max="4" width="30.28515625" customWidth="1"/>
    <col min="5" max="5" width="20.140625" customWidth="1"/>
  </cols>
  <sheetData>
    <row r="1" spans="1:6" x14ac:dyDescent="0.25">
      <c r="A1" s="355" t="s">
        <v>879</v>
      </c>
      <c r="B1" s="363" t="s">
        <v>877</v>
      </c>
      <c r="C1" s="355" t="s">
        <v>883</v>
      </c>
      <c r="D1" s="40" t="s">
        <v>28</v>
      </c>
      <c r="E1" s="40" t="s">
        <v>29</v>
      </c>
      <c r="F1" t="s">
        <v>898</v>
      </c>
    </row>
    <row r="2" spans="1:6" x14ac:dyDescent="0.25">
      <c r="A2" t="s">
        <v>880</v>
      </c>
      <c r="B2" s="364" t="s">
        <v>866</v>
      </c>
      <c r="D2" s="23" t="s">
        <v>62</v>
      </c>
      <c r="E2" s="23" t="s">
        <v>63</v>
      </c>
      <c r="F2" t="s">
        <v>899</v>
      </c>
    </row>
    <row r="3" spans="1:6" x14ac:dyDescent="0.25">
      <c r="A3" t="s">
        <v>881</v>
      </c>
      <c r="B3" s="364" t="s">
        <v>867</v>
      </c>
      <c r="D3" s="23" t="s">
        <v>286</v>
      </c>
      <c r="E3" s="23" t="s">
        <v>287</v>
      </c>
      <c r="F3" t="s">
        <v>900</v>
      </c>
    </row>
    <row r="4" spans="1:6" x14ac:dyDescent="0.25">
      <c r="A4" t="s">
        <v>882</v>
      </c>
      <c r="B4" s="364" t="s">
        <v>868</v>
      </c>
      <c r="D4" s="23" t="s">
        <v>249</v>
      </c>
      <c r="E4" s="23" t="s">
        <v>250</v>
      </c>
    </row>
    <row r="5" spans="1:6" x14ac:dyDescent="0.25">
      <c r="B5" s="364" t="s">
        <v>869</v>
      </c>
      <c r="D5" s="23" t="s">
        <v>401</v>
      </c>
      <c r="E5" s="23" t="s">
        <v>402</v>
      </c>
    </row>
    <row r="6" spans="1:6" x14ac:dyDescent="0.25">
      <c r="B6" s="364" t="s">
        <v>870</v>
      </c>
      <c r="D6" s="23" t="s">
        <v>175</v>
      </c>
      <c r="E6" s="23" t="s">
        <v>176</v>
      </c>
    </row>
    <row r="7" spans="1:6" x14ac:dyDescent="0.25">
      <c r="B7" s="364" t="s">
        <v>871</v>
      </c>
      <c r="D7" s="23" t="s">
        <v>467</v>
      </c>
      <c r="E7" s="23" t="s">
        <v>468</v>
      </c>
    </row>
    <row r="8" spans="1:6" x14ac:dyDescent="0.25">
      <c r="B8" s="364" t="s">
        <v>878</v>
      </c>
      <c r="D8" s="23" t="s">
        <v>124</v>
      </c>
      <c r="E8" s="23" t="s">
        <v>125</v>
      </c>
    </row>
    <row r="9" spans="1:6" x14ac:dyDescent="0.25">
      <c r="B9" s="364" t="s">
        <v>872</v>
      </c>
      <c r="D9" s="23" t="s">
        <v>82</v>
      </c>
      <c r="E9" s="23" t="s">
        <v>83</v>
      </c>
    </row>
    <row r="10" spans="1:6" x14ac:dyDescent="0.25">
      <c r="B10" s="364" t="s">
        <v>873</v>
      </c>
      <c r="D10" s="23" t="s">
        <v>271</v>
      </c>
      <c r="E10" s="23" t="s">
        <v>272</v>
      </c>
    </row>
    <row r="11" spans="1:6" x14ac:dyDescent="0.25">
      <c r="B11" s="364" t="s">
        <v>874</v>
      </c>
      <c r="D11" t="s">
        <v>394</v>
      </c>
      <c r="E11" s="23" t="s">
        <v>519</v>
      </c>
    </row>
    <row r="12" spans="1:6" x14ac:dyDescent="0.25">
      <c r="B12" s="364" t="s">
        <v>875</v>
      </c>
    </row>
    <row r="13" spans="1:6" x14ac:dyDescent="0.25">
      <c r="B13" s="364" t="s">
        <v>876</v>
      </c>
    </row>
    <row r="14" spans="1:6" x14ac:dyDescent="0.25">
      <c r="B14" s="364" t="s">
        <v>65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A800-F3C6-433C-8F76-4E359992F736}">
  <dimension ref="A2:F16"/>
  <sheetViews>
    <sheetView workbookViewId="0">
      <selection activeCell="C21" sqref="C21"/>
    </sheetView>
  </sheetViews>
  <sheetFormatPr baseColWidth="10" defaultColWidth="9.140625" defaultRowHeight="15" x14ac:dyDescent="0.25"/>
  <cols>
    <col min="1" max="1" width="51.42578125" bestFit="1" customWidth="1"/>
    <col min="2" max="2" width="13" style="48" customWidth="1"/>
    <col min="3" max="3" width="15.28515625" style="48" customWidth="1"/>
    <col min="4" max="4" width="13" customWidth="1"/>
    <col min="5" max="5" width="14" customWidth="1"/>
    <col min="6" max="6" width="14" bestFit="1" customWidth="1"/>
  </cols>
  <sheetData>
    <row r="2" spans="1:6" s="47" customFormat="1" ht="39" customHeight="1" x14ac:dyDescent="0.25">
      <c r="A2" s="49" t="s">
        <v>28</v>
      </c>
      <c r="B2" s="47" t="s">
        <v>551</v>
      </c>
      <c r="C2" s="47" t="s">
        <v>552</v>
      </c>
      <c r="D2" s="47" t="s">
        <v>553</v>
      </c>
      <c r="E2" s="48" t="s">
        <v>554</v>
      </c>
      <c r="F2"/>
    </row>
    <row r="3" spans="1:6" x14ac:dyDescent="0.25">
      <c r="A3" t="s">
        <v>538</v>
      </c>
      <c r="B3" s="48">
        <v>1</v>
      </c>
      <c r="C3" s="48">
        <v>1</v>
      </c>
      <c r="D3" s="48">
        <v>1</v>
      </c>
      <c r="E3" s="48">
        <v>1</v>
      </c>
    </row>
    <row r="4" spans="1:6" x14ac:dyDescent="0.25">
      <c r="A4" t="s">
        <v>539</v>
      </c>
      <c r="B4" s="48">
        <v>14</v>
      </c>
      <c r="C4" s="48">
        <v>14</v>
      </c>
      <c r="D4" s="48">
        <v>14</v>
      </c>
      <c r="E4" s="48">
        <v>14</v>
      </c>
    </row>
    <row r="5" spans="1:6" x14ac:dyDescent="0.25">
      <c r="A5" t="s">
        <v>540</v>
      </c>
      <c r="B5" s="48">
        <v>4</v>
      </c>
      <c r="C5" s="48">
        <v>4</v>
      </c>
      <c r="D5" s="48">
        <v>4</v>
      </c>
      <c r="E5" s="48">
        <v>4</v>
      </c>
    </row>
    <row r="6" spans="1:6" x14ac:dyDescent="0.25">
      <c r="A6" t="s">
        <v>541</v>
      </c>
      <c r="B6" s="48">
        <v>11</v>
      </c>
      <c r="C6" s="48">
        <v>11</v>
      </c>
      <c r="D6" s="48">
        <v>11</v>
      </c>
      <c r="E6" s="48">
        <v>11</v>
      </c>
    </row>
    <row r="7" spans="1:6" x14ac:dyDescent="0.25">
      <c r="A7" t="s">
        <v>543</v>
      </c>
      <c r="B7" s="48">
        <v>15</v>
      </c>
      <c r="C7" s="48">
        <v>15</v>
      </c>
      <c r="D7" s="48">
        <v>15</v>
      </c>
      <c r="E7" s="48">
        <v>15</v>
      </c>
    </row>
    <row r="8" spans="1:6" x14ac:dyDescent="0.25">
      <c r="A8" t="s">
        <v>544</v>
      </c>
      <c r="B8" s="48">
        <v>4</v>
      </c>
      <c r="C8" s="48">
        <v>4</v>
      </c>
      <c r="D8" s="48">
        <v>4</v>
      </c>
      <c r="E8" s="48">
        <v>4</v>
      </c>
    </row>
    <row r="9" spans="1:6" x14ac:dyDescent="0.25">
      <c r="A9" t="s">
        <v>545</v>
      </c>
      <c r="B9" s="48">
        <v>17</v>
      </c>
      <c r="C9" s="48">
        <v>17</v>
      </c>
      <c r="D9" s="48">
        <v>17</v>
      </c>
      <c r="E9" s="48">
        <v>17</v>
      </c>
    </row>
    <row r="10" spans="1:6" x14ac:dyDescent="0.25">
      <c r="A10" t="s">
        <v>549</v>
      </c>
      <c r="B10" s="48">
        <v>8</v>
      </c>
      <c r="C10" s="48">
        <v>8</v>
      </c>
      <c r="D10" s="48">
        <v>8</v>
      </c>
      <c r="E10" s="48">
        <v>8</v>
      </c>
    </row>
    <row r="11" spans="1:6" x14ac:dyDescent="0.25">
      <c r="A11" t="s">
        <v>550</v>
      </c>
      <c r="B11" s="48">
        <v>3</v>
      </c>
      <c r="C11" s="48">
        <v>3</v>
      </c>
      <c r="D11" s="48">
        <v>3</v>
      </c>
      <c r="E11" s="48">
        <v>3</v>
      </c>
    </row>
    <row r="12" spans="1:6" x14ac:dyDescent="0.25">
      <c r="A12" t="s">
        <v>394</v>
      </c>
      <c r="B12" s="48">
        <v>5</v>
      </c>
      <c r="C12" s="48">
        <v>5</v>
      </c>
      <c r="D12" s="48">
        <v>5</v>
      </c>
      <c r="E12" s="48">
        <v>5</v>
      </c>
    </row>
    <row r="13" spans="1:6" x14ac:dyDescent="0.25">
      <c r="A13" t="s">
        <v>555</v>
      </c>
      <c r="B13" s="48">
        <v>82</v>
      </c>
      <c r="C13" s="48">
        <v>82</v>
      </c>
      <c r="D13" s="48">
        <v>82</v>
      </c>
      <c r="E13" s="48">
        <v>82</v>
      </c>
    </row>
    <row r="14" spans="1:6" x14ac:dyDescent="0.25">
      <c r="B14"/>
      <c r="C14"/>
    </row>
    <row r="15" spans="1:6" x14ac:dyDescent="0.25">
      <c r="E15">
        <f>E13-D13</f>
        <v>0</v>
      </c>
    </row>
    <row r="16" spans="1:6" x14ac:dyDescent="0.25">
      <c r="E16" s="335">
        <f>E13/B13</f>
        <v>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A142D9-62B6-4917-9455-85D9993B46B0}">
  <dimension ref="A1:AC102"/>
  <sheetViews>
    <sheetView workbookViewId="0">
      <selection activeCell="F13" sqref="F13:G13"/>
    </sheetView>
  </sheetViews>
  <sheetFormatPr baseColWidth="10" defaultColWidth="23.85546875" defaultRowHeight="19.5" customHeight="1" x14ac:dyDescent="0.25"/>
  <cols>
    <col min="1" max="4" width="23.85546875" style="22"/>
    <col min="5" max="5" width="68.28515625" style="22" customWidth="1"/>
    <col min="6" max="8" width="23.85546875" style="22"/>
    <col min="9" max="10" width="23.85546875" style="23"/>
    <col min="11" max="11" width="23.85546875" style="22"/>
    <col min="12" max="12" width="29.7109375" style="22" customWidth="1"/>
    <col min="13" max="13" width="31.7109375" style="23" customWidth="1"/>
    <col min="14" max="14" width="23.85546875" style="23"/>
    <col min="15" max="16" width="23.85546875" style="22"/>
    <col min="17" max="17" width="23.85546875" style="23"/>
    <col min="18" max="20" width="23.85546875" style="22"/>
    <col min="21" max="21" width="23.85546875" style="23"/>
    <col min="22" max="22" width="23.85546875" style="22"/>
    <col min="23" max="23" width="23.85546875" style="23"/>
    <col min="24" max="26" width="23.85546875" style="22"/>
    <col min="27" max="27" width="37.42578125" style="22" customWidth="1"/>
    <col min="28" max="28" width="40.28515625" style="22" customWidth="1"/>
    <col min="29" max="29" width="54.140625" style="22" customWidth="1"/>
  </cols>
  <sheetData>
    <row r="1" spans="1:29" ht="19.5" customHeight="1" x14ac:dyDescent="0.25">
      <c r="A1" s="29" t="s">
        <v>17</v>
      </c>
      <c r="B1" s="30" t="s">
        <v>18</v>
      </c>
      <c r="C1" s="30" t="s">
        <v>19</v>
      </c>
      <c r="D1" s="30" t="s">
        <v>20</v>
      </c>
      <c r="E1" s="31" t="s">
        <v>21</v>
      </c>
      <c r="F1" s="29" t="s">
        <v>22</v>
      </c>
      <c r="G1" s="31" t="s">
        <v>23</v>
      </c>
      <c r="H1" s="25" t="s">
        <v>27</v>
      </c>
      <c r="I1" s="40" t="s">
        <v>28</v>
      </c>
      <c r="J1" s="40" t="s">
        <v>29</v>
      </c>
      <c r="K1" s="40" t="s">
        <v>31</v>
      </c>
      <c r="L1" s="43" t="s">
        <v>556</v>
      </c>
      <c r="M1" s="40" t="s">
        <v>33</v>
      </c>
      <c r="N1" s="43" t="s">
        <v>557</v>
      </c>
      <c r="O1" s="40" t="s">
        <v>35</v>
      </c>
      <c r="P1" s="41" t="s">
        <v>36</v>
      </c>
      <c r="Q1" s="40" t="s">
        <v>37</v>
      </c>
      <c r="R1" s="40" t="s">
        <v>38</v>
      </c>
      <c r="S1" s="44" t="s">
        <v>39</v>
      </c>
      <c r="T1" s="44" t="s">
        <v>40</v>
      </c>
      <c r="U1" s="25" t="s">
        <v>41</v>
      </c>
      <c r="V1" s="25" t="s">
        <v>42</v>
      </c>
      <c r="W1" s="25" t="s">
        <v>43</v>
      </c>
      <c r="X1" s="40" t="s">
        <v>558</v>
      </c>
      <c r="Y1" s="40" t="s">
        <v>559</v>
      </c>
      <c r="Z1" s="40" t="s">
        <v>51</v>
      </c>
      <c r="AA1" s="26" t="s">
        <v>24</v>
      </c>
      <c r="AB1" s="26" t="s">
        <v>25</v>
      </c>
      <c r="AC1" s="26" t="s">
        <v>560</v>
      </c>
    </row>
    <row r="2" spans="1:29" ht="19.5" customHeight="1" x14ac:dyDescent="0.25">
      <c r="A2" s="32" t="s">
        <v>52</v>
      </c>
      <c r="B2" s="22" t="s">
        <v>53</v>
      </c>
      <c r="C2" s="22" t="s">
        <v>54</v>
      </c>
      <c r="D2" s="22" t="s">
        <v>55</v>
      </c>
      <c r="E2" s="33" t="s">
        <v>56</v>
      </c>
      <c r="F2" s="32" t="s">
        <v>133</v>
      </c>
      <c r="G2" s="36" t="s">
        <v>134</v>
      </c>
      <c r="H2" s="23" t="s">
        <v>537</v>
      </c>
      <c r="I2" s="23" t="s">
        <v>62</v>
      </c>
      <c r="J2" s="23" t="s">
        <v>63</v>
      </c>
      <c r="K2" s="23" t="s">
        <v>64</v>
      </c>
      <c r="L2" s="23"/>
      <c r="M2" s="23" t="s">
        <v>66</v>
      </c>
      <c r="O2" s="20">
        <v>3299011</v>
      </c>
      <c r="P2" s="21" t="s">
        <v>289</v>
      </c>
      <c r="Q2" s="23" t="s">
        <v>561</v>
      </c>
      <c r="U2" s="20"/>
      <c r="V2" s="24"/>
      <c r="W2" s="20"/>
      <c r="AA2" s="22" t="s">
        <v>367</v>
      </c>
      <c r="AB2" s="22" t="s">
        <v>368</v>
      </c>
      <c r="AC2" s="22" t="s">
        <v>331</v>
      </c>
    </row>
    <row r="3" spans="1:29" ht="19.5" customHeight="1" x14ac:dyDescent="0.25">
      <c r="A3" s="32"/>
      <c r="D3" s="22" t="s">
        <v>74</v>
      </c>
      <c r="E3" s="33" t="s">
        <v>75</v>
      </c>
      <c r="F3" s="32" t="s">
        <v>170</v>
      </c>
      <c r="G3" s="37" t="s">
        <v>171</v>
      </c>
      <c r="H3" s="23" t="s">
        <v>400</v>
      </c>
      <c r="I3" s="23" t="s">
        <v>286</v>
      </c>
      <c r="J3" s="23" t="s">
        <v>287</v>
      </c>
      <c r="K3" s="23" t="s">
        <v>85</v>
      </c>
      <c r="L3" s="23"/>
      <c r="M3" s="23" t="s">
        <v>252</v>
      </c>
      <c r="O3" s="20">
        <v>3299068</v>
      </c>
      <c r="P3" s="21" t="s">
        <v>295</v>
      </c>
      <c r="Q3" s="23" t="s">
        <v>290</v>
      </c>
      <c r="U3" s="20"/>
      <c r="V3" s="24"/>
      <c r="W3" s="20"/>
      <c r="AA3" s="22" t="s">
        <v>59</v>
      </c>
      <c r="AB3" s="22" t="s">
        <v>562</v>
      </c>
      <c r="AC3" s="22" t="s">
        <v>61</v>
      </c>
    </row>
    <row r="4" spans="1:29" ht="19.5" customHeight="1" x14ac:dyDescent="0.25">
      <c r="A4" s="32"/>
      <c r="E4" s="33" t="s">
        <v>563</v>
      </c>
      <c r="F4" s="32" t="s">
        <v>57</v>
      </c>
      <c r="G4" s="36" t="s">
        <v>58</v>
      </c>
      <c r="H4" s="23" t="s">
        <v>324</v>
      </c>
      <c r="I4" s="23" t="s">
        <v>249</v>
      </c>
      <c r="J4" s="23" t="s">
        <v>250</v>
      </c>
      <c r="K4" s="27" t="s">
        <v>116</v>
      </c>
      <c r="L4" s="42"/>
      <c r="M4" s="23" t="s">
        <v>86</v>
      </c>
      <c r="O4" s="20">
        <v>3299069</v>
      </c>
      <c r="P4" s="21" t="s">
        <v>310</v>
      </c>
      <c r="Q4" s="23" t="s">
        <v>564</v>
      </c>
      <c r="U4" s="20"/>
      <c r="V4" s="24"/>
      <c r="W4" s="20"/>
      <c r="AA4" s="22" t="s">
        <v>110</v>
      </c>
      <c r="AB4" s="22" t="s">
        <v>60</v>
      </c>
      <c r="AC4" s="22" t="s">
        <v>378</v>
      </c>
    </row>
    <row r="5" spans="1:29" ht="19.5" customHeight="1" x14ac:dyDescent="0.25">
      <c r="A5" s="32"/>
      <c r="E5" s="33"/>
      <c r="F5" s="32" t="s">
        <v>122</v>
      </c>
      <c r="G5" s="37" t="s">
        <v>123</v>
      </c>
      <c r="H5" s="23" t="s">
        <v>248</v>
      </c>
      <c r="I5" s="23" t="s">
        <v>401</v>
      </c>
      <c r="J5" s="23" t="s">
        <v>402</v>
      </c>
      <c r="M5" s="23" t="s">
        <v>127</v>
      </c>
      <c r="O5" s="20">
        <v>3299052</v>
      </c>
      <c r="P5" s="21" t="s">
        <v>333</v>
      </c>
      <c r="Q5" s="23" t="s">
        <v>296</v>
      </c>
      <c r="U5" s="20"/>
      <c r="V5" s="24"/>
      <c r="W5" s="20"/>
      <c r="AA5" s="22" t="s">
        <v>565</v>
      </c>
      <c r="AB5" s="22" t="s">
        <v>566</v>
      </c>
      <c r="AC5" s="22" t="s">
        <v>369</v>
      </c>
    </row>
    <row r="6" spans="1:29" ht="19.5" customHeight="1" x14ac:dyDescent="0.25">
      <c r="A6" s="32"/>
      <c r="E6" s="33"/>
      <c r="F6" s="32" t="s">
        <v>102</v>
      </c>
      <c r="G6" s="36" t="s">
        <v>103</v>
      </c>
      <c r="H6" s="23" t="s">
        <v>542</v>
      </c>
      <c r="I6" s="23" t="s">
        <v>175</v>
      </c>
      <c r="J6" s="23" t="s">
        <v>176</v>
      </c>
      <c r="M6" s="28" t="s">
        <v>116</v>
      </c>
      <c r="O6" s="20">
        <v>3299016</v>
      </c>
      <c r="P6" s="21" t="s">
        <v>301</v>
      </c>
      <c r="Q6" s="23" t="s">
        <v>311</v>
      </c>
      <c r="U6" s="20"/>
      <c r="V6" s="24"/>
      <c r="W6" s="20"/>
      <c r="AA6" s="22" t="s">
        <v>158</v>
      </c>
      <c r="AB6" s="22" t="s">
        <v>392</v>
      </c>
      <c r="AC6" s="22" t="s">
        <v>382</v>
      </c>
    </row>
    <row r="7" spans="1:29" ht="19.5" customHeight="1" x14ac:dyDescent="0.25">
      <c r="A7" s="32"/>
      <c r="E7" s="33"/>
      <c r="F7" s="32" t="s">
        <v>76</v>
      </c>
      <c r="G7" s="36" t="s">
        <v>77</v>
      </c>
      <c r="H7" s="23" t="s">
        <v>163</v>
      </c>
      <c r="I7" s="23" t="s">
        <v>467</v>
      </c>
      <c r="J7" s="23" t="s">
        <v>468</v>
      </c>
      <c r="O7" s="20">
        <v>3299060</v>
      </c>
      <c r="P7" s="21" t="s">
        <v>67</v>
      </c>
      <c r="Q7" s="23" t="s">
        <v>325</v>
      </c>
      <c r="U7" s="20"/>
      <c r="V7" s="24"/>
      <c r="W7" s="20"/>
      <c r="AA7" s="22" t="s">
        <v>78</v>
      </c>
      <c r="AB7" s="22" t="s">
        <v>111</v>
      </c>
      <c r="AC7" s="22" t="s">
        <v>567</v>
      </c>
    </row>
    <row r="8" spans="1:29" ht="19.5" customHeight="1" x14ac:dyDescent="0.25">
      <c r="A8" s="32"/>
      <c r="E8" s="33"/>
      <c r="F8" s="32"/>
      <c r="G8" s="33"/>
      <c r="H8" s="23" t="s">
        <v>81</v>
      </c>
      <c r="I8" s="23" t="s">
        <v>124</v>
      </c>
      <c r="J8" s="23" t="s">
        <v>125</v>
      </c>
      <c r="O8" s="20">
        <v>3299065</v>
      </c>
      <c r="P8" s="21" t="s">
        <v>253</v>
      </c>
      <c r="Q8" s="23" t="s">
        <v>334</v>
      </c>
      <c r="U8" s="20"/>
      <c r="V8" s="24"/>
      <c r="W8" s="20"/>
      <c r="AA8" s="22" t="s">
        <v>440</v>
      </c>
      <c r="AB8" s="22" t="s">
        <v>307</v>
      </c>
      <c r="AC8" s="22" t="s">
        <v>568</v>
      </c>
    </row>
    <row r="9" spans="1:29" ht="19.5" customHeight="1" x14ac:dyDescent="0.25">
      <c r="A9" s="32"/>
      <c r="E9" s="33"/>
      <c r="F9" s="32"/>
      <c r="G9" s="33"/>
      <c r="H9" s="23" t="s">
        <v>270</v>
      </c>
      <c r="I9" s="23" t="s">
        <v>82</v>
      </c>
      <c r="J9" s="23" t="s">
        <v>83</v>
      </c>
      <c r="O9" s="20">
        <v>3204043</v>
      </c>
      <c r="P9" s="21" t="s">
        <v>146</v>
      </c>
      <c r="Q9" s="23" t="s">
        <v>569</v>
      </c>
      <c r="U9" s="20"/>
      <c r="V9" s="24"/>
      <c r="W9" s="20"/>
      <c r="AB9" s="22" t="s">
        <v>570</v>
      </c>
      <c r="AC9" s="22" t="s">
        <v>571</v>
      </c>
    </row>
    <row r="10" spans="1:29" ht="19.5" customHeight="1" x14ac:dyDescent="0.25">
      <c r="A10" s="32"/>
      <c r="E10" s="33"/>
      <c r="F10" s="32"/>
      <c r="G10" s="33"/>
      <c r="H10" s="23" t="s">
        <v>135</v>
      </c>
      <c r="I10" s="23" t="s">
        <v>271</v>
      </c>
      <c r="J10" s="23" t="s">
        <v>272</v>
      </c>
      <c r="O10" s="20">
        <v>3204048</v>
      </c>
      <c r="P10" s="21" t="s">
        <v>104</v>
      </c>
      <c r="Q10" s="23" t="s">
        <v>302</v>
      </c>
      <c r="U10" s="20"/>
      <c r="V10" s="24"/>
      <c r="W10" s="20"/>
      <c r="AB10" s="22" t="s">
        <v>572</v>
      </c>
      <c r="AC10" s="22" t="s">
        <v>308</v>
      </c>
    </row>
    <row r="11" spans="1:29" ht="19.5" customHeight="1" x14ac:dyDescent="0.25">
      <c r="A11" s="32"/>
      <c r="E11" s="33"/>
      <c r="F11" s="32"/>
      <c r="G11" s="33"/>
      <c r="H11" s="23" t="s">
        <v>217</v>
      </c>
      <c r="O11" s="20">
        <v>3204007</v>
      </c>
      <c r="P11" s="21" t="s">
        <v>546</v>
      </c>
      <c r="Q11" s="23" t="s">
        <v>573</v>
      </c>
      <c r="U11" s="20"/>
      <c r="V11" s="24"/>
      <c r="W11" s="20"/>
      <c r="AB11" s="22" t="s">
        <v>246</v>
      </c>
      <c r="AC11" s="22" t="s">
        <v>574</v>
      </c>
    </row>
    <row r="12" spans="1:29" ht="19.5" customHeight="1" thickBot="1" x14ac:dyDescent="0.3">
      <c r="A12" s="34"/>
      <c r="B12" s="38"/>
      <c r="C12" s="38"/>
      <c r="D12" s="38"/>
      <c r="E12" s="35"/>
      <c r="F12" s="34"/>
      <c r="G12" s="35"/>
      <c r="H12" s="23" t="s">
        <v>466</v>
      </c>
      <c r="O12" s="20">
        <v>3204009</v>
      </c>
      <c r="P12" s="21" t="s">
        <v>575</v>
      </c>
      <c r="Q12" s="23" t="s">
        <v>576</v>
      </c>
      <c r="U12" s="20"/>
      <c r="V12" s="24"/>
      <c r="W12" s="20"/>
      <c r="AB12" s="22" t="s">
        <v>577</v>
      </c>
      <c r="AC12" s="22" t="s">
        <v>448</v>
      </c>
    </row>
    <row r="13" spans="1:29" ht="19.5" customHeight="1" x14ac:dyDescent="0.25">
      <c r="A13" s="447" t="s">
        <v>578</v>
      </c>
      <c r="B13" s="447"/>
      <c r="C13" s="447"/>
      <c r="D13" s="447"/>
      <c r="E13" s="447"/>
      <c r="F13" s="447" t="s">
        <v>578</v>
      </c>
      <c r="G13" s="447"/>
      <c r="H13" s="23" t="s">
        <v>579</v>
      </c>
      <c r="O13" s="20">
        <v>3204014</v>
      </c>
      <c r="P13" s="21" t="s">
        <v>87</v>
      </c>
      <c r="Q13" s="23" t="s">
        <v>426</v>
      </c>
      <c r="U13" s="20"/>
      <c r="V13" s="24"/>
      <c r="W13" s="20"/>
      <c r="AB13" s="22" t="s">
        <v>580</v>
      </c>
      <c r="AC13" s="22" t="s">
        <v>581</v>
      </c>
    </row>
    <row r="14" spans="1:29" ht="19.5" customHeight="1" x14ac:dyDescent="0.25">
      <c r="H14" s="23" t="s">
        <v>309</v>
      </c>
      <c r="O14" s="20">
        <v>3204041</v>
      </c>
      <c r="P14" s="21" t="s">
        <v>179</v>
      </c>
      <c r="Q14" s="23" t="s">
        <v>68</v>
      </c>
      <c r="U14" s="20"/>
      <c r="V14" s="24"/>
      <c r="W14" s="20"/>
      <c r="AB14" s="22" t="s">
        <v>330</v>
      </c>
    </row>
    <row r="15" spans="1:29" ht="19.5" customHeight="1" x14ac:dyDescent="0.25">
      <c r="H15" s="23" t="s">
        <v>285</v>
      </c>
      <c r="O15" s="27" t="s">
        <v>65</v>
      </c>
      <c r="P15" s="27" t="s">
        <v>65</v>
      </c>
      <c r="Q15" s="23" t="s">
        <v>254</v>
      </c>
      <c r="U15" s="20"/>
      <c r="V15" s="24"/>
      <c r="W15" s="20"/>
      <c r="AB15" s="22" t="s">
        <v>159</v>
      </c>
    </row>
    <row r="16" spans="1:29" ht="19.5" customHeight="1" x14ac:dyDescent="0.25">
      <c r="H16" s="23" t="s">
        <v>582</v>
      </c>
      <c r="P16" s="21"/>
      <c r="Q16" s="23" t="s">
        <v>259</v>
      </c>
      <c r="U16" s="20"/>
      <c r="V16" s="24"/>
      <c r="W16" s="20"/>
      <c r="AB16" s="22" t="s">
        <v>447</v>
      </c>
    </row>
    <row r="17" spans="8:28" ht="19.5" customHeight="1" x14ac:dyDescent="0.25">
      <c r="H17" s="23" t="s">
        <v>393</v>
      </c>
      <c r="P17" s="21"/>
      <c r="Q17" s="23" t="s">
        <v>260</v>
      </c>
      <c r="U17" s="20"/>
      <c r="V17" s="24"/>
      <c r="W17" s="20"/>
      <c r="AB17" s="22" t="s">
        <v>79</v>
      </c>
    </row>
    <row r="18" spans="8:28" ht="19.5" customHeight="1" x14ac:dyDescent="0.25">
      <c r="H18" s="23" t="s">
        <v>370</v>
      </c>
      <c r="P18" s="21"/>
      <c r="Q18" s="23" t="s">
        <v>264</v>
      </c>
      <c r="U18" s="20"/>
      <c r="V18" s="24"/>
      <c r="W18" s="20"/>
      <c r="AB18" s="22" t="s">
        <v>441</v>
      </c>
    </row>
    <row r="19" spans="8:28" ht="19.5" customHeight="1" x14ac:dyDescent="0.25">
      <c r="H19" s="23" t="s">
        <v>583</v>
      </c>
      <c r="P19" s="21"/>
      <c r="Q19" s="23" t="s">
        <v>147</v>
      </c>
      <c r="U19" s="20"/>
      <c r="V19" s="24"/>
      <c r="W19" s="20"/>
      <c r="AB19"/>
    </row>
    <row r="20" spans="8:28" ht="19.5" customHeight="1" x14ac:dyDescent="0.25">
      <c r="H20" s="23" t="s">
        <v>332</v>
      </c>
      <c r="P20" s="21"/>
      <c r="Q20" s="23" t="s">
        <v>274</v>
      </c>
      <c r="U20" s="20"/>
      <c r="V20" s="24"/>
      <c r="W20" s="20"/>
      <c r="AB20"/>
    </row>
    <row r="21" spans="8:28" ht="19.5" customHeight="1" x14ac:dyDescent="0.25">
      <c r="H21" s="23" t="s">
        <v>584</v>
      </c>
      <c r="P21" s="21"/>
      <c r="Q21" s="23" t="s">
        <v>128</v>
      </c>
      <c r="U21" s="20"/>
      <c r="V21" s="24"/>
      <c r="W21" s="20"/>
    </row>
    <row r="22" spans="8:28" ht="19.5" customHeight="1" x14ac:dyDescent="0.25">
      <c r="H22" s="23" t="s">
        <v>585</v>
      </c>
      <c r="P22" s="21"/>
      <c r="Q22" s="23" t="s">
        <v>105</v>
      </c>
      <c r="U22" s="20"/>
      <c r="V22" s="24"/>
      <c r="W22" s="20"/>
    </row>
    <row r="23" spans="8:28" ht="19.5" customHeight="1" x14ac:dyDescent="0.25">
      <c r="H23" s="39" t="s">
        <v>586</v>
      </c>
      <c r="P23" s="21"/>
      <c r="Q23" s="23" t="s">
        <v>548</v>
      </c>
      <c r="U23" s="20"/>
      <c r="V23" s="24"/>
      <c r="W23" s="20"/>
    </row>
    <row r="24" spans="8:28" ht="19.5" customHeight="1" x14ac:dyDescent="0.25">
      <c r="P24" s="21"/>
      <c r="Q24" s="23" t="s">
        <v>547</v>
      </c>
      <c r="U24" s="20"/>
      <c r="V24" s="24"/>
      <c r="W24" s="20"/>
    </row>
    <row r="25" spans="8:28" ht="19.5" customHeight="1" x14ac:dyDescent="0.25">
      <c r="P25" s="21"/>
      <c r="Q25" s="23" t="s">
        <v>587</v>
      </c>
      <c r="U25" s="20"/>
      <c r="V25" s="24"/>
      <c r="W25" s="20"/>
    </row>
    <row r="26" spans="8:28" ht="19.5" customHeight="1" x14ac:dyDescent="0.25">
      <c r="P26" s="21"/>
      <c r="Q26" s="23" t="s">
        <v>588</v>
      </c>
      <c r="U26" s="20"/>
      <c r="V26" s="24"/>
      <c r="W26" s="20"/>
    </row>
    <row r="27" spans="8:28" ht="19.5" customHeight="1" x14ac:dyDescent="0.25">
      <c r="P27" s="21"/>
      <c r="Q27" s="23" t="s">
        <v>88</v>
      </c>
      <c r="U27" s="20"/>
      <c r="V27" s="24"/>
      <c r="W27" s="20"/>
    </row>
    <row r="28" spans="8:28" ht="19.5" customHeight="1" x14ac:dyDescent="0.25">
      <c r="P28" s="21"/>
      <c r="Q28" s="23" t="s">
        <v>589</v>
      </c>
      <c r="U28" s="20"/>
      <c r="V28" s="24"/>
      <c r="W28" s="20"/>
    </row>
    <row r="29" spans="8:28" ht="19.5" customHeight="1" x14ac:dyDescent="0.25">
      <c r="P29" s="21"/>
      <c r="Q29" s="23" t="s">
        <v>590</v>
      </c>
      <c r="U29" s="20"/>
      <c r="V29" s="24"/>
      <c r="W29" s="20"/>
    </row>
    <row r="30" spans="8:28" ht="19.5" customHeight="1" x14ac:dyDescent="0.25">
      <c r="P30" s="21"/>
      <c r="Q30" s="23" t="s">
        <v>180</v>
      </c>
      <c r="U30" s="20"/>
      <c r="V30" s="24"/>
      <c r="W30" s="20"/>
    </row>
    <row r="31" spans="8:28" ht="19.5" customHeight="1" x14ac:dyDescent="0.25">
      <c r="P31" s="21"/>
      <c r="Q31" s="23" t="s">
        <v>591</v>
      </c>
      <c r="U31" s="20"/>
      <c r="V31" s="24"/>
      <c r="W31" s="20"/>
    </row>
    <row r="32" spans="8:28" ht="19.5" customHeight="1" x14ac:dyDescent="0.25">
      <c r="P32" s="21"/>
      <c r="Q32" s="27" t="s">
        <v>65</v>
      </c>
      <c r="U32" s="20"/>
      <c r="V32" s="24"/>
      <c r="W32" s="20"/>
    </row>
    <row r="33" spans="16:29" ht="19.5" customHeight="1" x14ac:dyDescent="0.25">
      <c r="P33" s="21"/>
      <c r="U33" s="20"/>
      <c r="V33" s="24"/>
      <c r="W33" s="20"/>
    </row>
    <row r="34" spans="16:29" ht="19.5" customHeight="1" x14ac:dyDescent="0.25">
      <c r="P34" s="21"/>
      <c r="S34" s="448" t="s">
        <v>592</v>
      </c>
      <c r="T34" s="448"/>
      <c r="U34" s="20"/>
      <c r="V34" s="448" t="s">
        <v>592</v>
      </c>
      <c r="W34" s="448"/>
      <c r="AA34" s="39" t="s">
        <v>586</v>
      </c>
      <c r="AB34" s="39" t="s">
        <v>586</v>
      </c>
      <c r="AC34" s="39" t="s">
        <v>578</v>
      </c>
    </row>
    <row r="35" spans="16:29" ht="19.5" customHeight="1" x14ac:dyDescent="0.25">
      <c r="P35" s="21"/>
      <c r="U35" s="20"/>
      <c r="V35" s="24"/>
      <c r="W35" s="20"/>
    </row>
    <row r="36" spans="16:29" ht="19.5" customHeight="1" x14ac:dyDescent="0.25">
      <c r="P36" s="21"/>
      <c r="U36" s="20"/>
      <c r="V36" s="24"/>
      <c r="W36" s="20"/>
    </row>
    <row r="37" spans="16:29" ht="19.5" customHeight="1" x14ac:dyDescent="0.25">
      <c r="P37" s="21"/>
      <c r="U37" s="20"/>
      <c r="V37" s="24"/>
      <c r="W37" s="20"/>
    </row>
    <row r="38" spans="16:29" ht="19.5" customHeight="1" x14ac:dyDescent="0.25">
      <c r="P38" s="21"/>
      <c r="U38" s="20"/>
      <c r="V38" s="24"/>
      <c r="W38" s="20"/>
    </row>
    <row r="39" spans="16:29" ht="19.5" customHeight="1" x14ac:dyDescent="0.25">
      <c r="P39" s="21"/>
      <c r="U39" s="20"/>
      <c r="V39" s="24"/>
      <c r="W39" s="20"/>
    </row>
    <row r="40" spans="16:29" ht="19.5" customHeight="1" x14ac:dyDescent="0.25">
      <c r="P40" s="21"/>
      <c r="U40" s="20"/>
      <c r="V40" s="24"/>
      <c r="W40" s="20"/>
    </row>
    <row r="41" spans="16:29" ht="19.5" customHeight="1" x14ac:dyDescent="0.25">
      <c r="P41" s="21"/>
      <c r="U41" s="20"/>
      <c r="V41" s="24"/>
      <c r="W41" s="20"/>
    </row>
    <row r="42" spans="16:29" ht="19.5" customHeight="1" x14ac:dyDescent="0.25">
      <c r="P42" s="21"/>
      <c r="U42" s="20"/>
      <c r="V42" s="24"/>
      <c r="W42" s="20"/>
    </row>
    <row r="43" spans="16:29" ht="19.5" customHeight="1" x14ac:dyDescent="0.25">
      <c r="P43" s="21"/>
      <c r="U43" s="20"/>
      <c r="V43" s="24"/>
      <c r="W43" s="20"/>
    </row>
    <row r="44" spans="16:29" ht="19.5" customHeight="1" x14ac:dyDescent="0.25">
      <c r="P44" s="21"/>
      <c r="U44" s="20"/>
      <c r="V44" s="24"/>
      <c r="W44" s="20"/>
    </row>
    <row r="45" spans="16:29" ht="19.5" customHeight="1" x14ac:dyDescent="0.25">
      <c r="P45" s="21"/>
      <c r="U45" s="20"/>
      <c r="V45" s="24"/>
      <c r="W45" s="20"/>
    </row>
    <row r="46" spans="16:29" ht="19.5" customHeight="1" x14ac:dyDescent="0.25">
      <c r="P46" s="21"/>
      <c r="U46" s="20"/>
      <c r="V46" s="24"/>
      <c r="W46" s="20"/>
    </row>
    <row r="47" spans="16:29" ht="19.5" customHeight="1" x14ac:dyDescent="0.25">
      <c r="P47" s="21"/>
      <c r="U47" s="20"/>
      <c r="V47" s="24"/>
      <c r="W47" s="20"/>
    </row>
    <row r="48" spans="16:29" ht="19.5" customHeight="1" x14ac:dyDescent="0.25">
      <c r="P48" s="21"/>
      <c r="U48" s="20"/>
      <c r="V48" s="24"/>
      <c r="W48" s="20"/>
    </row>
    <row r="49" spans="16:23" ht="19.5" customHeight="1" x14ac:dyDescent="0.25">
      <c r="P49" s="21"/>
      <c r="U49" s="20"/>
      <c r="V49" s="24"/>
      <c r="W49" s="20"/>
    </row>
    <row r="50" spans="16:23" ht="19.5" customHeight="1" x14ac:dyDescent="0.25">
      <c r="P50" s="21"/>
      <c r="U50" s="20"/>
      <c r="V50" s="24"/>
      <c r="W50" s="20"/>
    </row>
    <row r="51" spans="16:23" ht="19.5" customHeight="1" x14ac:dyDescent="0.25">
      <c r="P51" s="21"/>
      <c r="U51" s="20"/>
      <c r="V51" s="24"/>
      <c r="W51" s="20"/>
    </row>
    <row r="52" spans="16:23" ht="19.5" customHeight="1" x14ac:dyDescent="0.25">
      <c r="P52" s="21"/>
      <c r="U52" s="20"/>
      <c r="V52" s="24"/>
      <c r="W52" s="20"/>
    </row>
    <row r="53" spans="16:23" ht="19.5" customHeight="1" x14ac:dyDescent="0.25">
      <c r="P53" s="21"/>
      <c r="U53" s="20"/>
      <c r="V53" s="24"/>
      <c r="W53" s="20"/>
    </row>
    <row r="54" spans="16:23" ht="19.5" customHeight="1" x14ac:dyDescent="0.25">
      <c r="P54" s="21"/>
      <c r="U54" s="20"/>
      <c r="V54" s="24"/>
      <c r="W54" s="20"/>
    </row>
    <row r="55" spans="16:23" ht="19.5" customHeight="1" x14ac:dyDescent="0.25">
      <c r="P55" s="21"/>
      <c r="U55" s="20"/>
      <c r="V55" s="24"/>
      <c r="W55" s="20"/>
    </row>
    <row r="56" spans="16:23" ht="19.5" customHeight="1" x14ac:dyDescent="0.25">
      <c r="P56" s="21"/>
      <c r="U56" s="20"/>
      <c r="V56" s="24"/>
      <c r="W56" s="20"/>
    </row>
    <row r="57" spans="16:23" ht="19.5" customHeight="1" x14ac:dyDescent="0.25">
      <c r="P57" s="21"/>
      <c r="U57" s="20"/>
      <c r="V57" s="24"/>
      <c r="W57" s="20"/>
    </row>
    <row r="58" spans="16:23" ht="19.5" customHeight="1" x14ac:dyDescent="0.25">
      <c r="P58" s="21"/>
      <c r="U58" s="20"/>
      <c r="V58" s="24"/>
      <c r="W58" s="20"/>
    </row>
    <row r="59" spans="16:23" ht="19.5" customHeight="1" x14ac:dyDescent="0.25">
      <c r="P59" s="21"/>
      <c r="U59" s="20"/>
      <c r="V59" s="24"/>
      <c r="W59" s="20"/>
    </row>
    <row r="60" spans="16:23" ht="19.5" customHeight="1" x14ac:dyDescent="0.25">
      <c r="P60" s="21"/>
      <c r="U60" s="20"/>
      <c r="V60" s="24"/>
      <c r="W60" s="20"/>
    </row>
    <row r="61" spans="16:23" ht="19.5" customHeight="1" x14ac:dyDescent="0.25">
      <c r="P61" s="21"/>
      <c r="U61" s="20"/>
      <c r="V61" s="24"/>
      <c r="W61" s="20"/>
    </row>
    <row r="62" spans="16:23" ht="19.5" customHeight="1" x14ac:dyDescent="0.25">
      <c r="P62" s="21"/>
      <c r="U62" s="20"/>
      <c r="V62" s="24"/>
      <c r="W62" s="20"/>
    </row>
    <row r="63" spans="16:23" ht="19.5" customHeight="1" x14ac:dyDescent="0.25">
      <c r="P63" s="21"/>
      <c r="U63" s="20"/>
      <c r="V63" s="24"/>
      <c r="W63" s="20"/>
    </row>
    <row r="64" spans="16:23" ht="19.5" customHeight="1" x14ac:dyDescent="0.25">
      <c r="P64" s="21"/>
      <c r="U64" s="20"/>
      <c r="V64" s="24"/>
      <c r="W64" s="20"/>
    </row>
    <row r="65" spans="16:23" ht="19.5" customHeight="1" x14ac:dyDescent="0.25">
      <c r="P65" s="21"/>
      <c r="U65" s="20"/>
      <c r="V65" s="24"/>
      <c r="W65" s="20"/>
    </row>
    <row r="66" spans="16:23" ht="19.5" customHeight="1" x14ac:dyDescent="0.25">
      <c r="P66" s="21"/>
      <c r="U66" s="20"/>
      <c r="V66" s="24"/>
      <c r="W66" s="20"/>
    </row>
    <row r="67" spans="16:23" ht="19.5" customHeight="1" x14ac:dyDescent="0.25">
      <c r="P67" s="21"/>
      <c r="U67" s="20"/>
      <c r="V67" s="24"/>
      <c r="W67" s="20"/>
    </row>
    <row r="68" spans="16:23" ht="19.5" customHeight="1" x14ac:dyDescent="0.25">
      <c r="P68" s="21"/>
      <c r="U68" s="20"/>
      <c r="V68" s="24"/>
      <c r="W68" s="20"/>
    </row>
    <row r="69" spans="16:23" ht="19.5" customHeight="1" x14ac:dyDescent="0.25">
      <c r="P69" s="21"/>
      <c r="U69" s="20"/>
      <c r="V69" s="24"/>
      <c r="W69" s="20"/>
    </row>
    <row r="70" spans="16:23" ht="19.5" customHeight="1" x14ac:dyDescent="0.25">
      <c r="P70" s="21"/>
      <c r="U70" s="20"/>
      <c r="V70" s="24"/>
      <c r="W70" s="20"/>
    </row>
    <row r="71" spans="16:23" ht="19.5" customHeight="1" x14ac:dyDescent="0.25">
      <c r="P71" s="21"/>
      <c r="U71" s="20"/>
      <c r="V71" s="24"/>
      <c r="W71" s="20"/>
    </row>
    <row r="72" spans="16:23" ht="19.5" customHeight="1" x14ac:dyDescent="0.25">
      <c r="P72" s="21"/>
      <c r="U72" s="20"/>
      <c r="V72" s="24"/>
      <c r="W72" s="20"/>
    </row>
    <row r="73" spans="16:23" ht="19.5" customHeight="1" x14ac:dyDescent="0.25">
      <c r="P73" s="21"/>
      <c r="U73" s="20"/>
      <c r="V73" s="24"/>
      <c r="W73" s="20"/>
    </row>
    <row r="74" spans="16:23" ht="19.5" customHeight="1" x14ac:dyDescent="0.25">
      <c r="P74" s="21"/>
      <c r="U74" s="20"/>
      <c r="V74" s="24"/>
      <c r="W74" s="20"/>
    </row>
    <row r="75" spans="16:23" ht="19.5" customHeight="1" x14ac:dyDescent="0.25">
      <c r="P75" s="21"/>
      <c r="U75" s="20"/>
      <c r="V75" s="24"/>
      <c r="W75" s="20"/>
    </row>
    <row r="76" spans="16:23" ht="19.5" customHeight="1" x14ac:dyDescent="0.25">
      <c r="P76" s="21"/>
      <c r="U76" s="20"/>
      <c r="V76" s="24"/>
      <c r="W76" s="20"/>
    </row>
    <row r="77" spans="16:23" ht="19.5" customHeight="1" x14ac:dyDescent="0.25">
      <c r="P77" s="21"/>
      <c r="U77" s="20"/>
      <c r="V77" s="24"/>
      <c r="W77" s="20"/>
    </row>
    <row r="78" spans="16:23" ht="19.5" customHeight="1" x14ac:dyDescent="0.25">
      <c r="P78" s="21"/>
      <c r="U78" s="20"/>
      <c r="V78" s="24"/>
      <c r="W78" s="20"/>
    </row>
    <row r="79" spans="16:23" ht="19.5" customHeight="1" x14ac:dyDescent="0.25">
      <c r="P79" s="21"/>
      <c r="U79" s="20"/>
      <c r="V79" s="24"/>
      <c r="W79" s="20"/>
    </row>
    <row r="80" spans="16:23" ht="19.5" customHeight="1" x14ac:dyDescent="0.25">
      <c r="P80" s="21"/>
      <c r="U80" s="20"/>
      <c r="V80" s="24"/>
      <c r="W80" s="20"/>
    </row>
    <row r="81" spans="16:23" ht="19.5" customHeight="1" x14ac:dyDescent="0.25">
      <c r="P81" s="21"/>
      <c r="U81" s="20"/>
      <c r="V81" s="24"/>
      <c r="W81" s="20"/>
    </row>
    <row r="82" spans="16:23" ht="19.5" customHeight="1" x14ac:dyDescent="0.25">
      <c r="P82" s="21"/>
      <c r="U82" s="20"/>
      <c r="V82" s="24"/>
      <c r="W82" s="20"/>
    </row>
    <row r="83" spans="16:23" ht="19.5" customHeight="1" x14ac:dyDescent="0.25">
      <c r="P83" s="21"/>
      <c r="U83" s="20"/>
      <c r="V83" s="24"/>
      <c r="W83" s="20"/>
    </row>
    <row r="84" spans="16:23" ht="19.5" customHeight="1" x14ac:dyDescent="0.25">
      <c r="P84" s="21"/>
      <c r="U84" s="20"/>
      <c r="V84" s="24"/>
      <c r="W84" s="20"/>
    </row>
    <row r="85" spans="16:23" ht="19.5" customHeight="1" x14ac:dyDescent="0.25">
      <c r="P85" s="21"/>
      <c r="U85" s="20"/>
      <c r="V85" s="24"/>
      <c r="W85" s="20"/>
    </row>
    <row r="86" spans="16:23" ht="19.5" customHeight="1" x14ac:dyDescent="0.25">
      <c r="P86" s="21"/>
      <c r="U86" s="20"/>
      <c r="V86" s="24"/>
      <c r="W86" s="20"/>
    </row>
    <row r="87" spans="16:23" ht="19.5" customHeight="1" x14ac:dyDescent="0.25">
      <c r="P87" s="21"/>
      <c r="U87" s="20"/>
      <c r="V87" s="24"/>
      <c r="W87" s="20"/>
    </row>
    <row r="88" spans="16:23" ht="19.5" customHeight="1" x14ac:dyDescent="0.25">
      <c r="P88" s="21"/>
      <c r="U88" s="20"/>
      <c r="V88" s="24"/>
      <c r="W88" s="20"/>
    </row>
    <row r="89" spans="16:23" ht="19.5" customHeight="1" x14ac:dyDescent="0.25">
      <c r="P89" s="21"/>
      <c r="U89" s="20"/>
      <c r="V89" s="24"/>
      <c r="W89" s="20"/>
    </row>
    <row r="90" spans="16:23" ht="19.5" customHeight="1" x14ac:dyDescent="0.25">
      <c r="P90" s="21"/>
      <c r="U90" s="20"/>
      <c r="V90" s="24"/>
      <c r="W90" s="20"/>
    </row>
    <row r="91" spans="16:23" ht="19.5" customHeight="1" x14ac:dyDescent="0.25">
      <c r="P91" s="21"/>
      <c r="U91" s="20"/>
      <c r="V91" s="24"/>
      <c r="W91" s="20"/>
    </row>
    <row r="92" spans="16:23" ht="19.5" customHeight="1" x14ac:dyDescent="0.25">
      <c r="P92" s="21"/>
      <c r="U92" s="20"/>
      <c r="V92" s="24"/>
      <c r="W92" s="20"/>
    </row>
    <row r="93" spans="16:23" ht="19.5" customHeight="1" x14ac:dyDescent="0.25">
      <c r="P93" s="21"/>
      <c r="U93" s="20"/>
      <c r="V93" s="24"/>
      <c r="W93" s="20"/>
    </row>
    <row r="94" spans="16:23" ht="19.5" customHeight="1" x14ac:dyDescent="0.25">
      <c r="P94" s="21"/>
      <c r="U94" s="20"/>
      <c r="V94" s="24"/>
      <c r="W94" s="20"/>
    </row>
    <row r="95" spans="16:23" ht="19.5" customHeight="1" x14ac:dyDescent="0.25">
      <c r="P95" s="21"/>
      <c r="U95" s="20"/>
      <c r="V95" s="24"/>
      <c r="W95" s="20"/>
    </row>
    <row r="96" spans="16:23" ht="19.5" customHeight="1" x14ac:dyDescent="0.25">
      <c r="P96" s="21"/>
      <c r="U96" s="20"/>
      <c r="V96" s="24"/>
      <c r="W96" s="20"/>
    </row>
    <row r="97" spans="16:23" ht="19.5" customHeight="1" x14ac:dyDescent="0.25">
      <c r="P97" s="21"/>
      <c r="U97" s="20"/>
      <c r="V97" s="24"/>
      <c r="W97" s="20"/>
    </row>
    <row r="98" spans="16:23" ht="19.5" customHeight="1" x14ac:dyDescent="0.25">
      <c r="P98" s="21"/>
      <c r="U98" s="20"/>
      <c r="V98" s="24"/>
      <c r="W98" s="20"/>
    </row>
    <row r="99" spans="16:23" ht="19.5" customHeight="1" x14ac:dyDescent="0.25">
      <c r="P99" s="21"/>
      <c r="U99" s="20"/>
      <c r="V99" s="24"/>
      <c r="W99" s="20"/>
    </row>
    <row r="100" spans="16:23" ht="19.5" customHeight="1" x14ac:dyDescent="0.25">
      <c r="P100" s="21"/>
      <c r="U100" s="20"/>
      <c r="V100" s="24"/>
      <c r="W100" s="20"/>
    </row>
    <row r="101" spans="16:23" ht="19.5" customHeight="1" x14ac:dyDescent="0.25">
      <c r="P101" s="21"/>
      <c r="U101" s="20"/>
      <c r="V101" s="24"/>
      <c r="W101" s="20"/>
    </row>
    <row r="102" spans="16:23" ht="19.5" customHeight="1" x14ac:dyDescent="0.25">
      <c r="U102" s="20"/>
    </row>
  </sheetData>
  <sheetProtection algorithmName="SHA-512" hashValue="C+bqMsIFqOqYvT2v5KVF8dqBRoPn5rSkwOM9JCB9NuBF/25Q4e+iZpFUXmXWvpK0TzujHu3P6EDptIp4poRGfQ==" saltValue="8RWocV73Ltog/1nWW7za9A==" spinCount="100000" sheet="1" objects="1" scenarios="1"/>
  <mergeCells count="4">
    <mergeCell ref="A13:E13"/>
    <mergeCell ref="F13:G13"/>
    <mergeCell ref="V34:W34"/>
    <mergeCell ref="S34:T3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C4B75-3B89-4494-98CB-C086FF2CB072}">
  <dimension ref="A4:CM30"/>
  <sheetViews>
    <sheetView workbookViewId="0">
      <selection activeCell="B6" sqref="B6"/>
    </sheetView>
  </sheetViews>
  <sheetFormatPr baseColWidth="10" defaultColWidth="28.7109375" defaultRowHeight="28.5" customHeight="1" x14ac:dyDescent="0.25"/>
  <sheetData>
    <row r="4" spans="1:91" ht="28.5" customHeight="1" x14ac:dyDescent="0.25">
      <c r="A4" s="449" t="s">
        <v>13</v>
      </c>
      <c r="B4" s="450"/>
      <c r="C4" s="451"/>
      <c r="D4" s="452" t="s">
        <v>15</v>
      </c>
      <c r="E4" s="453"/>
      <c r="F4" s="453"/>
      <c r="G4" s="453"/>
      <c r="H4" s="453"/>
      <c r="I4" s="453"/>
      <c r="J4" s="453"/>
      <c r="K4" s="453"/>
      <c r="L4" s="454"/>
      <c r="M4" s="449" t="s">
        <v>593</v>
      </c>
      <c r="N4" s="450"/>
      <c r="O4" s="450"/>
      <c r="P4" s="450"/>
      <c r="Q4" s="450"/>
      <c r="R4" s="451"/>
      <c r="S4" s="450" t="s">
        <v>594</v>
      </c>
      <c r="T4" s="450"/>
      <c r="U4" s="450"/>
      <c r="V4" s="450"/>
      <c r="W4" s="450"/>
      <c r="X4" s="450"/>
      <c r="Y4" s="449" t="s">
        <v>595</v>
      </c>
      <c r="Z4" s="450"/>
      <c r="AA4" s="450"/>
      <c r="AB4" s="450"/>
      <c r="AC4" s="450"/>
      <c r="AD4" s="451"/>
      <c r="AE4" s="449" t="s">
        <v>596</v>
      </c>
      <c r="AF4" s="450"/>
      <c r="AG4" s="450"/>
      <c r="AH4" s="450"/>
      <c r="AI4" s="450"/>
      <c r="AJ4" s="451"/>
      <c r="AK4" s="449" t="s">
        <v>597</v>
      </c>
      <c r="AL4" s="450"/>
      <c r="AM4" s="450"/>
      <c r="AN4" s="450"/>
      <c r="AO4" s="450"/>
      <c r="AP4" s="451"/>
      <c r="AQ4" s="449" t="s">
        <v>598</v>
      </c>
      <c r="AR4" s="450"/>
      <c r="AS4" s="450"/>
      <c r="AT4" s="450"/>
      <c r="AU4" s="450"/>
      <c r="AV4" s="451"/>
      <c r="AW4" s="449" t="s">
        <v>599</v>
      </c>
      <c r="AX4" s="450"/>
      <c r="AY4" s="450"/>
      <c r="AZ4" s="450"/>
      <c r="BA4" s="450"/>
      <c r="BB4" s="451"/>
      <c r="BC4" s="449" t="s">
        <v>600</v>
      </c>
      <c r="BD4" s="450"/>
      <c r="BE4" s="450"/>
      <c r="BF4" s="450"/>
      <c r="BG4" s="450"/>
      <c r="BH4" s="451"/>
      <c r="BI4" s="449" t="s">
        <v>601</v>
      </c>
      <c r="BJ4" s="450"/>
      <c r="BK4" s="450"/>
      <c r="BL4" s="450"/>
      <c r="BM4" s="450"/>
      <c r="BN4" s="451"/>
      <c r="BO4" s="449" t="s">
        <v>602</v>
      </c>
      <c r="BP4" s="450"/>
      <c r="BQ4" s="450"/>
      <c r="BR4" s="450"/>
      <c r="BS4" s="450"/>
      <c r="BT4" s="451"/>
      <c r="BU4" s="450" t="s">
        <v>603</v>
      </c>
      <c r="BV4" s="450"/>
      <c r="BW4" s="450"/>
      <c r="BX4" s="450"/>
      <c r="BY4" s="450"/>
      <c r="BZ4" s="450"/>
      <c r="CA4" s="449" t="s">
        <v>604</v>
      </c>
      <c r="CB4" s="450"/>
      <c r="CC4" s="450"/>
      <c r="CD4" s="450"/>
      <c r="CE4" s="450"/>
      <c r="CF4" s="451"/>
    </row>
    <row r="5" spans="1:91" ht="28.5" customHeight="1" x14ac:dyDescent="0.25">
      <c r="A5" s="239" t="s">
        <v>28</v>
      </c>
      <c r="B5" s="240" t="s">
        <v>29</v>
      </c>
      <c r="C5" s="241" t="s">
        <v>30</v>
      </c>
      <c r="D5" s="239" t="s">
        <v>38</v>
      </c>
      <c r="E5" s="240" t="s">
        <v>39</v>
      </c>
      <c r="F5" s="240" t="s">
        <v>40</v>
      </c>
      <c r="G5" s="240" t="s">
        <v>41</v>
      </c>
      <c r="H5" s="240" t="s">
        <v>42</v>
      </c>
      <c r="I5" s="240" t="s">
        <v>43</v>
      </c>
      <c r="J5" s="240" t="s">
        <v>44</v>
      </c>
      <c r="K5" s="241" t="s">
        <v>45</v>
      </c>
      <c r="L5" s="242" t="s">
        <v>605</v>
      </c>
      <c r="M5" s="239" t="s">
        <v>606</v>
      </c>
      <c r="N5" s="240" t="s">
        <v>607</v>
      </c>
      <c r="O5" s="240" t="s">
        <v>608</v>
      </c>
      <c r="P5" s="240" t="s">
        <v>609</v>
      </c>
      <c r="Q5" s="240" t="s">
        <v>610</v>
      </c>
      <c r="R5" s="241" t="s">
        <v>611</v>
      </c>
      <c r="S5" s="243" t="s">
        <v>606</v>
      </c>
      <c r="T5" s="240" t="s">
        <v>607</v>
      </c>
      <c r="U5" s="240" t="s">
        <v>608</v>
      </c>
      <c r="V5" s="240" t="s">
        <v>609</v>
      </c>
      <c r="W5" s="240" t="s">
        <v>610</v>
      </c>
      <c r="X5" s="244" t="s">
        <v>611</v>
      </c>
      <c r="Y5" s="239" t="s">
        <v>606</v>
      </c>
      <c r="Z5" s="240" t="s">
        <v>607</v>
      </c>
      <c r="AA5" s="240" t="s">
        <v>608</v>
      </c>
      <c r="AB5" s="240" t="s">
        <v>609</v>
      </c>
      <c r="AC5" s="240" t="s">
        <v>610</v>
      </c>
      <c r="AD5" s="241" t="s">
        <v>611</v>
      </c>
      <c r="AE5" s="239" t="s">
        <v>606</v>
      </c>
      <c r="AF5" s="240" t="s">
        <v>607</v>
      </c>
      <c r="AG5" s="240" t="s">
        <v>608</v>
      </c>
      <c r="AH5" s="240" t="s">
        <v>609</v>
      </c>
      <c r="AI5" s="240" t="s">
        <v>610</v>
      </c>
      <c r="AJ5" s="241" t="s">
        <v>611</v>
      </c>
      <c r="AK5" s="239" t="s">
        <v>606</v>
      </c>
      <c r="AL5" s="240" t="s">
        <v>607</v>
      </c>
      <c r="AM5" s="240" t="s">
        <v>608</v>
      </c>
      <c r="AN5" s="240" t="s">
        <v>609</v>
      </c>
      <c r="AO5" s="240" t="s">
        <v>610</v>
      </c>
      <c r="AP5" s="241" t="s">
        <v>611</v>
      </c>
      <c r="AQ5" s="239" t="s">
        <v>606</v>
      </c>
      <c r="AR5" s="240" t="s">
        <v>607</v>
      </c>
      <c r="AS5" s="240" t="s">
        <v>608</v>
      </c>
      <c r="AT5" s="240" t="s">
        <v>609</v>
      </c>
      <c r="AU5" s="240" t="s">
        <v>610</v>
      </c>
      <c r="AV5" s="241" t="s">
        <v>611</v>
      </c>
      <c r="AW5" s="239" t="s">
        <v>606</v>
      </c>
      <c r="AX5" s="240" t="s">
        <v>607</v>
      </c>
      <c r="AY5" s="240" t="s">
        <v>608</v>
      </c>
      <c r="AZ5" s="240" t="s">
        <v>609</v>
      </c>
      <c r="BA5" s="240" t="s">
        <v>610</v>
      </c>
      <c r="BB5" s="241" t="s">
        <v>611</v>
      </c>
      <c r="BC5" s="239" t="s">
        <v>606</v>
      </c>
      <c r="BD5" s="240" t="s">
        <v>607</v>
      </c>
      <c r="BE5" s="240" t="s">
        <v>608</v>
      </c>
      <c r="BF5" s="240" t="s">
        <v>609</v>
      </c>
      <c r="BG5" s="240" t="s">
        <v>610</v>
      </c>
      <c r="BH5" s="241" t="s">
        <v>611</v>
      </c>
      <c r="BI5" s="239" t="s">
        <v>606</v>
      </c>
      <c r="BJ5" s="240" t="s">
        <v>607</v>
      </c>
      <c r="BK5" s="240" t="s">
        <v>608</v>
      </c>
      <c r="BL5" s="240" t="s">
        <v>609</v>
      </c>
      <c r="BM5" s="240" t="s">
        <v>610</v>
      </c>
      <c r="BN5" s="241" t="s">
        <v>611</v>
      </c>
      <c r="BO5" s="239" t="s">
        <v>606</v>
      </c>
      <c r="BP5" s="240" t="s">
        <v>607</v>
      </c>
      <c r="BQ5" s="240" t="s">
        <v>608</v>
      </c>
      <c r="BR5" s="240" t="s">
        <v>609</v>
      </c>
      <c r="BS5" s="240" t="s">
        <v>610</v>
      </c>
      <c r="BT5" s="241" t="s">
        <v>611</v>
      </c>
      <c r="BU5" s="243" t="s">
        <v>606</v>
      </c>
      <c r="BV5" s="240" t="s">
        <v>607</v>
      </c>
      <c r="BW5" s="240" t="s">
        <v>608</v>
      </c>
      <c r="BX5" s="240" t="s">
        <v>609</v>
      </c>
      <c r="BY5" s="240" t="s">
        <v>610</v>
      </c>
      <c r="BZ5" s="244" t="s">
        <v>611</v>
      </c>
      <c r="CA5" s="239" t="s">
        <v>606</v>
      </c>
      <c r="CB5" s="240" t="s">
        <v>607</v>
      </c>
      <c r="CC5" s="240" t="s">
        <v>608</v>
      </c>
      <c r="CD5" s="240" t="s">
        <v>609</v>
      </c>
      <c r="CE5" s="240" t="s">
        <v>610</v>
      </c>
      <c r="CF5" s="241" t="s">
        <v>611</v>
      </c>
      <c r="CG5" t="s">
        <v>612</v>
      </c>
    </row>
    <row r="6" spans="1:91" ht="28.5" customHeight="1" x14ac:dyDescent="0.25">
      <c r="A6" s="291" t="s">
        <v>82</v>
      </c>
      <c r="B6" s="245" t="s">
        <v>83</v>
      </c>
      <c r="C6" s="245" t="s">
        <v>84</v>
      </c>
      <c r="D6" s="246" t="s">
        <v>89</v>
      </c>
      <c r="E6" s="247" t="s">
        <v>90</v>
      </c>
      <c r="F6" s="248" t="s">
        <v>91</v>
      </c>
      <c r="G6" s="249">
        <v>1</v>
      </c>
      <c r="H6" s="245" t="s">
        <v>92</v>
      </c>
      <c r="I6" s="250" t="s">
        <v>93</v>
      </c>
      <c r="J6" s="251">
        <v>46023</v>
      </c>
      <c r="K6" s="251">
        <v>46387</v>
      </c>
      <c r="L6" s="246" t="s">
        <v>613</v>
      </c>
      <c r="M6" s="246" t="s">
        <v>614</v>
      </c>
      <c r="N6" s="252">
        <v>7</v>
      </c>
      <c r="O6" s="253"/>
      <c r="P6" s="254">
        <f t="shared" ref="P6:P14" si="0">+(O6)/G6</f>
        <v>0</v>
      </c>
      <c r="Q6" s="255">
        <v>18883331</v>
      </c>
      <c r="R6" s="255"/>
      <c r="S6" s="246" t="s">
        <v>614</v>
      </c>
      <c r="T6" s="252">
        <v>7</v>
      </c>
      <c r="U6" s="253"/>
      <c r="V6" s="254">
        <f t="shared" ref="V6:V14" si="1">+(O6+U6)/G6</f>
        <v>0</v>
      </c>
      <c r="W6" s="255">
        <v>56045455</v>
      </c>
      <c r="X6" s="255"/>
      <c r="Y6" s="246" t="s">
        <v>614</v>
      </c>
      <c r="Z6" s="252">
        <v>7</v>
      </c>
      <c r="AA6" s="253"/>
      <c r="AB6" s="254">
        <f t="shared" ref="AB6:AB14" si="2">+(O6+U6+AA6)/G6</f>
        <v>0</v>
      </c>
      <c r="AC6" s="256">
        <v>61045455</v>
      </c>
      <c r="AD6" s="253"/>
      <c r="AE6" s="246" t="s">
        <v>615</v>
      </c>
      <c r="AF6" s="253">
        <v>1</v>
      </c>
      <c r="AG6" s="253"/>
      <c r="AH6" s="254">
        <f t="shared" ref="AH6:AH14" si="3">+(O6+U6+AA6+AG6)/G6</f>
        <v>0</v>
      </c>
      <c r="AI6" s="256">
        <v>98545455</v>
      </c>
      <c r="AJ6" s="253"/>
      <c r="AK6" s="246" t="s">
        <v>614</v>
      </c>
      <c r="AL6" s="252">
        <v>7</v>
      </c>
      <c r="AM6" s="253"/>
      <c r="AN6" s="254">
        <f t="shared" ref="AN6:AN14" si="4">+(O6+U6+AA6+AG6+AM6)/G6</f>
        <v>0</v>
      </c>
      <c r="AO6" s="266">
        <v>61045455</v>
      </c>
      <c r="AP6" s="253"/>
      <c r="AQ6" s="246" t="s">
        <v>614</v>
      </c>
      <c r="AR6" s="252">
        <v>7</v>
      </c>
      <c r="AS6" s="253"/>
      <c r="AT6" s="254">
        <f t="shared" ref="AT6:AT14" si="5">+(O6+U6+AA6+AG6+AM6+AS6)/G6</f>
        <v>0</v>
      </c>
      <c r="AU6" s="266">
        <v>61045455</v>
      </c>
      <c r="AV6" s="253"/>
      <c r="AW6" s="246" t="s">
        <v>616</v>
      </c>
      <c r="AX6" s="253">
        <v>1</v>
      </c>
      <c r="AY6" s="253"/>
      <c r="AZ6" s="254">
        <f t="shared" ref="AZ6:AZ14" si="6">+(O6+U6+AA6+AG6+AM6+AS6+AY6)/G6</f>
        <v>0</v>
      </c>
      <c r="BA6" s="266">
        <v>98545455</v>
      </c>
      <c r="BB6" s="253"/>
      <c r="BC6" s="246" t="s">
        <v>614</v>
      </c>
      <c r="BD6" s="252">
        <v>7</v>
      </c>
      <c r="BE6" s="253"/>
      <c r="BF6" s="254">
        <f>+(O6+U6+AA6+AG6+AM6+AS6+AY6+BE6)/G6</f>
        <v>0</v>
      </c>
      <c r="BG6" s="266">
        <v>59762122</v>
      </c>
      <c r="BH6" s="253"/>
      <c r="BI6" s="246" t="s">
        <v>617</v>
      </c>
      <c r="BJ6" s="253">
        <v>1</v>
      </c>
      <c r="BK6" s="253"/>
      <c r="BL6" s="254">
        <f t="shared" ref="BL6:BL14" si="7">+(O6+U6+AA6+AG6+AM6+AS6+AY6+BE6+BK6)/G6</f>
        <v>0</v>
      </c>
      <c r="BM6" s="266">
        <v>90045455</v>
      </c>
      <c r="BN6" s="253"/>
      <c r="BO6" s="246" t="s">
        <v>614</v>
      </c>
      <c r="BP6" s="253">
        <v>1</v>
      </c>
      <c r="BQ6" s="253"/>
      <c r="BR6" s="254">
        <f t="shared" ref="BR6:BR14" si="8">+(O6+U6+AA6+AG6+AM6+AS6+AY6+BE6+BK6+BQ6)/G6</f>
        <v>0</v>
      </c>
      <c r="BS6" s="266">
        <v>92545455</v>
      </c>
      <c r="BT6" s="253"/>
      <c r="BU6" s="246" t="s">
        <v>618</v>
      </c>
      <c r="BV6" s="253">
        <v>3</v>
      </c>
      <c r="BW6" s="253"/>
      <c r="BX6" s="254">
        <f t="shared" ref="BX6:BX14" si="9">+(O6+U6+AA6+AG6+AM6+AS6+AY6+BE6+BK6+BQ6+BW6)/G6</f>
        <v>0</v>
      </c>
      <c r="BY6" s="256">
        <v>87112122</v>
      </c>
      <c r="BZ6" s="253"/>
      <c r="CA6" s="246" t="s">
        <v>614</v>
      </c>
      <c r="CB6" s="253">
        <v>1</v>
      </c>
      <c r="CC6" s="253"/>
      <c r="CD6" s="254">
        <f t="shared" ref="CD6:CD14" si="10">+(O6+U6+AA6+AG6+AM6+AS6+AY6+BE6+BK6+BQ6+BW6+CC6)/G6</f>
        <v>0</v>
      </c>
      <c r="CE6" s="256">
        <v>64545450</v>
      </c>
      <c r="CF6" s="257"/>
    </row>
    <row r="7" spans="1:91" ht="28.5" customHeight="1" x14ac:dyDescent="0.25">
      <c r="A7" s="291" t="s">
        <v>82</v>
      </c>
      <c r="B7" s="250" t="s">
        <v>83</v>
      </c>
      <c r="C7" s="250" t="s">
        <v>84</v>
      </c>
      <c r="D7" s="258" t="s">
        <v>94</v>
      </c>
      <c r="E7" s="259" t="s">
        <v>95</v>
      </c>
      <c r="F7" s="260" t="s">
        <v>96</v>
      </c>
      <c r="G7" s="249">
        <v>1</v>
      </c>
      <c r="H7" s="250" t="s">
        <v>97</v>
      </c>
      <c r="I7" s="250" t="s">
        <v>93</v>
      </c>
      <c r="J7" s="261">
        <v>46023</v>
      </c>
      <c r="K7" s="261">
        <v>46387</v>
      </c>
      <c r="L7" s="258" t="s">
        <v>619</v>
      </c>
      <c r="M7" s="262" t="s">
        <v>620</v>
      </c>
      <c r="N7" s="263">
        <v>4</v>
      </c>
      <c r="O7" s="264"/>
      <c r="P7" s="265">
        <f t="shared" si="0"/>
        <v>0</v>
      </c>
      <c r="Q7" s="266">
        <v>8800000</v>
      </c>
      <c r="R7" s="266"/>
      <c r="S7" s="262" t="s">
        <v>620</v>
      </c>
      <c r="T7" s="263">
        <v>4</v>
      </c>
      <c r="U7" s="264"/>
      <c r="V7" s="265">
        <f t="shared" si="1"/>
        <v>0</v>
      </c>
      <c r="W7" s="266">
        <v>37900000</v>
      </c>
      <c r="X7" s="266"/>
      <c r="Y7" s="262" t="s">
        <v>620</v>
      </c>
      <c r="Z7" s="263">
        <v>4</v>
      </c>
      <c r="AA7" s="264"/>
      <c r="AB7" s="265">
        <f t="shared" si="2"/>
        <v>0</v>
      </c>
      <c r="AC7" s="266">
        <v>37900000</v>
      </c>
      <c r="AD7" s="264"/>
      <c r="AE7" s="262" t="s">
        <v>620</v>
      </c>
      <c r="AF7" s="263">
        <v>4</v>
      </c>
      <c r="AG7" s="264"/>
      <c r="AH7" s="265">
        <f t="shared" si="3"/>
        <v>0</v>
      </c>
      <c r="AI7" s="266">
        <v>37900000</v>
      </c>
      <c r="AJ7" s="264"/>
      <c r="AK7" s="262" t="s">
        <v>620</v>
      </c>
      <c r="AL7" s="263">
        <v>4</v>
      </c>
      <c r="AM7" s="264"/>
      <c r="AN7" s="265">
        <f t="shared" si="4"/>
        <v>0</v>
      </c>
      <c r="AO7" s="266">
        <v>47900000</v>
      </c>
      <c r="AP7" s="264"/>
      <c r="AQ7" s="262" t="s">
        <v>620</v>
      </c>
      <c r="AR7" s="263">
        <v>4</v>
      </c>
      <c r="AS7" s="264"/>
      <c r="AT7" s="265">
        <f t="shared" si="5"/>
        <v>0</v>
      </c>
      <c r="AU7" s="266">
        <v>37900000</v>
      </c>
      <c r="AV7" s="264"/>
      <c r="AW7" s="262" t="s">
        <v>621</v>
      </c>
      <c r="AX7" s="263">
        <v>4</v>
      </c>
      <c r="AY7" s="264"/>
      <c r="AZ7" s="265">
        <f t="shared" si="6"/>
        <v>0</v>
      </c>
      <c r="BA7" s="266">
        <v>37900000</v>
      </c>
      <c r="BB7" s="264"/>
      <c r="BC7" s="262" t="s">
        <v>620</v>
      </c>
      <c r="BD7" s="263">
        <v>4</v>
      </c>
      <c r="BE7" s="264"/>
      <c r="BF7" s="265"/>
      <c r="BG7" s="266">
        <v>37900000</v>
      </c>
      <c r="BH7" s="264"/>
      <c r="BI7" s="262" t="s">
        <v>620</v>
      </c>
      <c r="BJ7" s="263">
        <v>4</v>
      </c>
      <c r="BK7" s="264"/>
      <c r="BL7" s="265">
        <f t="shared" si="7"/>
        <v>0</v>
      </c>
      <c r="BM7" s="266">
        <v>37900000</v>
      </c>
      <c r="BN7" s="264"/>
      <c r="BO7" s="262" t="s">
        <v>620</v>
      </c>
      <c r="BP7" s="263">
        <v>4</v>
      </c>
      <c r="BQ7" s="264"/>
      <c r="BR7" s="265">
        <f t="shared" si="8"/>
        <v>0</v>
      </c>
      <c r="BS7" s="266">
        <v>67900000</v>
      </c>
      <c r="BT7" s="264"/>
      <c r="BU7" s="262" t="s">
        <v>622</v>
      </c>
      <c r="BV7" s="263">
        <v>4</v>
      </c>
      <c r="BW7" s="264"/>
      <c r="BX7" s="265">
        <f t="shared" si="9"/>
        <v>0</v>
      </c>
      <c r="BY7" s="267">
        <v>37900000</v>
      </c>
      <c r="BZ7" s="264"/>
      <c r="CA7" s="258" t="s">
        <v>623</v>
      </c>
      <c r="CB7" s="264">
        <v>3</v>
      </c>
      <c r="CC7" s="264"/>
      <c r="CD7" s="265">
        <f t="shared" si="10"/>
        <v>0</v>
      </c>
      <c r="CE7" s="268">
        <v>67900000</v>
      </c>
      <c r="CF7" s="269"/>
    </row>
    <row r="8" spans="1:91" ht="28.5" customHeight="1" x14ac:dyDescent="0.25">
      <c r="A8" s="291" t="s">
        <v>82</v>
      </c>
      <c r="B8" s="250" t="s">
        <v>83</v>
      </c>
      <c r="C8" s="250" t="s">
        <v>84</v>
      </c>
      <c r="D8" s="258" t="s">
        <v>98</v>
      </c>
      <c r="E8" s="270" t="s">
        <v>99</v>
      </c>
      <c r="F8" s="271" t="s">
        <v>100</v>
      </c>
      <c r="G8" s="249">
        <v>1</v>
      </c>
      <c r="H8" s="250" t="s">
        <v>101</v>
      </c>
      <c r="I8" s="250" t="s">
        <v>93</v>
      </c>
      <c r="J8" s="261">
        <v>46023</v>
      </c>
      <c r="K8" s="261">
        <v>46387</v>
      </c>
      <c r="L8" s="258" t="s">
        <v>624</v>
      </c>
      <c r="M8" s="258" t="s">
        <v>625</v>
      </c>
      <c r="N8" s="263">
        <v>13</v>
      </c>
      <c r="O8" s="264"/>
      <c r="P8" s="265">
        <f t="shared" si="0"/>
        <v>0</v>
      </c>
      <c r="Q8" s="266">
        <v>25259472</v>
      </c>
      <c r="R8" s="266"/>
      <c r="S8" s="258" t="s">
        <v>625</v>
      </c>
      <c r="T8" s="263">
        <v>13</v>
      </c>
      <c r="U8" s="264"/>
      <c r="V8" s="265">
        <f t="shared" si="1"/>
        <v>0</v>
      </c>
      <c r="W8" s="266">
        <v>74517556</v>
      </c>
      <c r="X8" s="266"/>
      <c r="Y8" s="258" t="s">
        <v>625</v>
      </c>
      <c r="Z8" s="263">
        <v>13</v>
      </c>
      <c r="AA8" s="264"/>
      <c r="AB8" s="265">
        <f t="shared" si="2"/>
        <v>0</v>
      </c>
      <c r="AC8" s="266">
        <v>74517556</v>
      </c>
      <c r="AD8" s="264"/>
      <c r="AE8" s="258" t="s">
        <v>625</v>
      </c>
      <c r="AF8" s="263">
        <v>13</v>
      </c>
      <c r="AG8" s="264"/>
      <c r="AH8" s="265">
        <f t="shared" si="3"/>
        <v>0</v>
      </c>
      <c r="AI8" s="266">
        <v>74517556</v>
      </c>
      <c r="AJ8" s="264"/>
      <c r="AK8" s="258" t="s">
        <v>625</v>
      </c>
      <c r="AL8" s="263">
        <v>13</v>
      </c>
      <c r="AM8" s="264"/>
      <c r="AN8" s="265">
        <f t="shared" si="4"/>
        <v>0</v>
      </c>
      <c r="AO8" s="266">
        <v>74517556</v>
      </c>
      <c r="AP8" s="264"/>
      <c r="AQ8" s="258" t="s">
        <v>625</v>
      </c>
      <c r="AR8" s="263">
        <v>13</v>
      </c>
      <c r="AS8" s="264"/>
      <c r="AT8" s="265">
        <f t="shared" si="5"/>
        <v>0</v>
      </c>
      <c r="AU8" s="266">
        <v>74517556</v>
      </c>
      <c r="AV8" s="264"/>
      <c r="AW8" s="258" t="s">
        <v>625</v>
      </c>
      <c r="AX8" s="263">
        <v>13</v>
      </c>
      <c r="AY8" s="264"/>
      <c r="AZ8" s="265">
        <f t="shared" si="6"/>
        <v>0</v>
      </c>
      <c r="BA8" s="266">
        <v>114017556</v>
      </c>
      <c r="BB8" s="264"/>
      <c r="BC8" s="258" t="s">
        <v>625</v>
      </c>
      <c r="BD8" s="263">
        <v>13</v>
      </c>
      <c r="BE8" s="264"/>
      <c r="BF8" s="265"/>
      <c r="BG8" s="266">
        <v>114017556</v>
      </c>
      <c r="BH8" s="264"/>
      <c r="BI8" s="258" t="s">
        <v>625</v>
      </c>
      <c r="BJ8" s="263">
        <v>13</v>
      </c>
      <c r="BK8" s="264"/>
      <c r="BL8" s="265">
        <f t="shared" si="7"/>
        <v>0</v>
      </c>
      <c r="BM8" s="266">
        <v>114017556</v>
      </c>
      <c r="BN8" s="264"/>
      <c r="BO8" s="258" t="s">
        <v>625</v>
      </c>
      <c r="BP8" s="263">
        <v>13</v>
      </c>
      <c r="BQ8" s="264"/>
      <c r="BR8" s="265">
        <f t="shared" si="8"/>
        <v>0</v>
      </c>
      <c r="BS8" s="266">
        <v>91517556</v>
      </c>
      <c r="BT8" s="264"/>
      <c r="BU8" s="258" t="s">
        <v>626</v>
      </c>
      <c r="BV8" s="263">
        <v>13</v>
      </c>
      <c r="BW8" s="264"/>
      <c r="BX8" s="265">
        <f t="shared" si="9"/>
        <v>0</v>
      </c>
      <c r="BY8" s="267">
        <v>126457561</v>
      </c>
      <c r="BZ8" s="264"/>
      <c r="CA8" s="258" t="s">
        <v>627</v>
      </c>
      <c r="CB8" s="264">
        <v>6</v>
      </c>
      <c r="CC8" s="264"/>
      <c r="CD8" s="265">
        <f t="shared" si="10"/>
        <v>0</v>
      </c>
      <c r="CE8" s="267">
        <v>66717556</v>
      </c>
      <c r="CF8" s="269"/>
    </row>
    <row r="9" spans="1:91" ht="28.5" customHeight="1" x14ac:dyDescent="0.25">
      <c r="A9" s="291" t="s">
        <v>82</v>
      </c>
      <c r="B9" s="250" t="s">
        <v>83</v>
      </c>
      <c r="C9" s="258" t="s">
        <v>84</v>
      </c>
      <c r="D9" s="258" t="s">
        <v>106</v>
      </c>
      <c r="E9" s="272" t="s">
        <v>107</v>
      </c>
      <c r="F9" s="272" t="s">
        <v>108</v>
      </c>
      <c r="G9" s="273">
        <v>1</v>
      </c>
      <c r="H9" s="250" t="s">
        <v>109</v>
      </c>
      <c r="I9" s="250" t="s">
        <v>93</v>
      </c>
      <c r="J9" s="274">
        <v>46023</v>
      </c>
      <c r="K9" s="274">
        <v>46387</v>
      </c>
      <c r="L9" s="258" t="s">
        <v>628</v>
      </c>
      <c r="M9" s="258" t="s">
        <v>625</v>
      </c>
      <c r="N9" s="263">
        <v>5</v>
      </c>
      <c r="O9" s="263"/>
      <c r="P9" s="275">
        <f t="shared" si="0"/>
        <v>0</v>
      </c>
      <c r="Q9" s="276">
        <v>13157031</v>
      </c>
      <c r="R9" s="276"/>
      <c r="S9" s="258" t="s">
        <v>625</v>
      </c>
      <c r="T9" s="263">
        <v>5</v>
      </c>
      <c r="U9" s="263"/>
      <c r="V9" s="275">
        <f t="shared" si="1"/>
        <v>0</v>
      </c>
      <c r="W9" s="276">
        <v>35882813</v>
      </c>
      <c r="X9" s="276"/>
      <c r="Y9" s="258" t="s">
        <v>625</v>
      </c>
      <c r="Z9" s="263">
        <v>5</v>
      </c>
      <c r="AA9" s="263"/>
      <c r="AB9" s="275">
        <f t="shared" si="2"/>
        <v>0</v>
      </c>
      <c r="AC9" s="276">
        <v>35882813</v>
      </c>
      <c r="AD9" s="263"/>
      <c r="AE9" s="258" t="s">
        <v>625</v>
      </c>
      <c r="AF9" s="263">
        <v>5</v>
      </c>
      <c r="AG9" s="263"/>
      <c r="AH9" s="275">
        <f t="shared" si="3"/>
        <v>0</v>
      </c>
      <c r="AI9" s="276">
        <v>35882813</v>
      </c>
      <c r="AJ9" s="263"/>
      <c r="AK9" s="258" t="s">
        <v>625</v>
      </c>
      <c r="AL9" s="263">
        <v>5</v>
      </c>
      <c r="AM9" s="263"/>
      <c r="AN9" s="275">
        <f t="shared" si="4"/>
        <v>0</v>
      </c>
      <c r="AO9" s="266">
        <v>35882813</v>
      </c>
      <c r="AP9" s="263"/>
      <c r="AQ9" s="258" t="s">
        <v>625</v>
      </c>
      <c r="AR9" s="263">
        <v>5</v>
      </c>
      <c r="AS9" s="263"/>
      <c r="AT9" s="275">
        <f t="shared" si="5"/>
        <v>0</v>
      </c>
      <c r="AU9" s="266">
        <v>35882813</v>
      </c>
      <c r="AV9" s="263"/>
      <c r="AW9" s="258" t="s">
        <v>625</v>
      </c>
      <c r="AX9" s="263">
        <v>5</v>
      </c>
      <c r="AY9" s="263"/>
      <c r="AZ9" s="275">
        <f t="shared" si="6"/>
        <v>0</v>
      </c>
      <c r="BA9" s="266">
        <v>43382813</v>
      </c>
      <c r="BB9" s="263"/>
      <c r="BC9" s="258" t="s">
        <v>625</v>
      </c>
      <c r="BD9" s="263">
        <v>5</v>
      </c>
      <c r="BE9" s="263"/>
      <c r="BF9" s="275"/>
      <c r="BG9" s="266">
        <v>40632813</v>
      </c>
      <c r="BH9" s="263"/>
      <c r="BI9" s="258" t="s">
        <v>625</v>
      </c>
      <c r="BJ9" s="263">
        <v>5</v>
      </c>
      <c r="BK9" s="263"/>
      <c r="BL9" s="275">
        <f t="shared" si="7"/>
        <v>0</v>
      </c>
      <c r="BM9" s="266">
        <v>35882813</v>
      </c>
      <c r="BN9" s="263"/>
      <c r="BO9" s="258" t="s">
        <v>625</v>
      </c>
      <c r="BP9" s="263">
        <v>5</v>
      </c>
      <c r="BQ9" s="263"/>
      <c r="BR9" s="275">
        <f t="shared" si="8"/>
        <v>0</v>
      </c>
      <c r="BS9" s="266">
        <v>35882813</v>
      </c>
      <c r="BT9" s="263"/>
      <c r="BU9" s="258" t="s">
        <v>628</v>
      </c>
      <c r="BV9" s="263">
        <v>5</v>
      </c>
      <c r="BW9" s="263"/>
      <c r="BX9" s="275">
        <f t="shared" si="9"/>
        <v>0</v>
      </c>
      <c r="BY9" s="277">
        <v>35882813</v>
      </c>
      <c r="BZ9" s="263"/>
      <c r="CA9" s="258" t="s">
        <v>625</v>
      </c>
      <c r="CB9" s="263">
        <v>5</v>
      </c>
      <c r="CC9" s="263"/>
      <c r="CD9" s="275">
        <f t="shared" si="10"/>
        <v>0</v>
      </c>
      <c r="CE9" s="277">
        <v>35882813</v>
      </c>
      <c r="CF9" s="278"/>
    </row>
    <row r="10" spans="1:91" ht="28.5" customHeight="1" x14ac:dyDescent="0.25">
      <c r="A10" s="291" t="s">
        <v>82</v>
      </c>
      <c r="B10" s="250" t="s">
        <v>83</v>
      </c>
      <c r="C10" s="250" t="s">
        <v>84</v>
      </c>
      <c r="D10" s="258" t="s">
        <v>112</v>
      </c>
      <c r="E10" s="260" t="s">
        <v>113</v>
      </c>
      <c r="F10" s="271" t="s">
        <v>114</v>
      </c>
      <c r="G10" s="273">
        <v>1</v>
      </c>
      <c r="H10" s="250" t="s">
        <v>115</v>
      </c>
      <c r="I10" s="250" t="s">
        <v>93</v>
      </c>
      <c r="J10" s="261">
        <v>46023</v>
      </c>
      <c r="K10" s="261">
        <v>46387</v>
      </c>
      <c r="L10" s="258" t="s">
        <v>629</v>
      </c>
      <c r="M10" s="258" t="s">
        <v>630</v>
      </c>
      <c r="N10" s="263">
        <v>2</v>
      </c>
      <c r="O10" s="264"/>
      <c r="P10" s="265">
        <f t="shared" si="0"/>
        <v>0</v>
      </c>
      <c r="Q10" s="266">
        <v>21516666</v>
      </c>
      <c r="R10" s="266"/>
      <c r="S10" s="279" t="s">
        <v>631</v>
      </c>
      <c r="T10" s="263">
        <v>2</v>
      </c>
      <c r="U10" s="264"/>
      <c r="V10" s="265">
        <f t="shared" si="1"/>
        <v>0</v>
      </c>
      <c r="W10" s="266">
        <v>61681818</v>
      </c>
      <c r="X10" s="266"/>
      <c r="Y10" s="279" t="s">
        <v>631</v>
      </c>
      <c r="Z10" s="263">
        <v>2</v>
      </c>
      <c r="AA10" s="264"/>
      <c r="AB10" s="265">
        <f t="shared" si="2"/>
        <v>0</v>
      </c>
      <c r="AC10" s="266">
        <v>61681818</v>
      </c>
      <c r="AD10" s="264"/>
      <c r="AE10" s="279" t="s">
        <v>631</v>
      </c>
      <c r="AF10" s="263">
        <v>2</v>
      </c>
      <c r="AG10" s="264"/>
      <c r="AH10" s="265">
        <f t="shared" si="3"/>
        <v>0</v>
      </c>
      <c r="AI10" s="266">
        <v>61681818</v>
      </c>
      <c r="AJ10" s="264"/>
      <c r="AK10" s="279" t="s">
        <v>631</v>
      </c>
      <c r="AL10" s="263">
        <v>2</v>
      </c>
      <c r="AM10" s="264"/>
      <c r="AN10" s="265">
        <f t="shared" si="4"/>
        <v>0</v>
      </c>
      <c r="AO10" s="266">
        <v>61681818</v>
      </c>
      <c r="AP10" s="264"/>
      <c r="AQ10" s="258" t="s">
        <v>632</v>
      </c>
      <c r="AR10" s="263">
        <v>2</v>
      </c>
      <c r="AS10" s="264"/>
      <c r="AT10" s="265">
        <f t="shared" si="5"/>
        <v>0</v>
      </c>
      <c r="AU10" s="266">
        <v>52815151</v>
      </c>
      <c r="AV10" s="264"/>
      <c r="AW10" s="279" t="s">
        <v>631</v>
      </c>
      <c r="AX10" s="263">
        <v>2</v>
      </c>
      <c r="AY10" s="264"/>
      <c r="AZ10" s="265">
        <f t="shared" si="6"/>
        <v>0</v>
      </c>
      <c r="BA10" s="266">
        <v>47681818</v>
      </c>
      <c r="BB10" s="264"/>
      <c r="BC10" s="279" t="s">
        <v>631</v>
      </c>
      <c r="BD10" s="263">
        <v>2</v>
      </c>
      <c r="BE10" s="264"/>
      <c r="BF10" s="265"/>
      <c r="BG10" s="266">
        <v>47681818</v>
      </c>
      <c r="BH10" s="264"/>
      <c r="BI10" s="279" t="s">
        <v>631</v>
      </c>
      <c r="BJ10" s="263">
        <v>2</v>
      </c>
      <c r="BK10" s="264"/>
      <c r="BL10" s="265">
        <f t="shared" si="7"/>
        <v>0</v>
      </c>
      <c r="BM10" s="266">
        <v>47681818</v>
      </c>
      <c r="BN10" s="264"/>
      <c r="BO10" s="279" t="s">
        <v>631</v>
      </c>
      <c r="BP10" s="263">
        <v>2</v>
      </c>
      <c r="BQ10" s="264"/>
      <c r="BR10" s="265">
        <f t="shared" si="8"/>
        <v>0</v>
      </c>
      <c r="BS10" s="266">
        <v>47681818</v>
      </c>
      <c r="BT10" s="264"/>
      <c r="BU10" s="279" t="s">
        <v>631</v>
      </c>
      <c r="BV10" s="263">
        <v>2</v>
      </c>
      <c r="BW10" s="264"/>
      <c r="BX10" s="265">
        <f t="shared" si="9"/>
        <v>0</v>
      </c>
      <c r="BY10" s="266">
        <v>47681818</v>
      </c>
      <c r="BZ10" s="264"/>
      <c r="CA10" s="258" t="s">
        <v>633</v>
      </c>
      <c r="CB10" s="263">
        <v>2</v>
      </c>
      <c r="CC10" s="264"/>
      <c r="CD10" s="265">
        <f t="shared" si="10"/>
        <v>0</v>
      </c>
      <c r="CE10" s="266">
        <v>47681821</v>
      </c>
      <c r="CF10" s="269"/>
    </row>
    <row r="11" spans="1:91" ht="28.5" customHeight="1" x14ac:dyDescent="0.25">
      <c r="A11" s="291" t="s">
        <v>82</v>
      </c>
      <c r="B11" s="280" t="s">
        <v>83</v>
      </c>
      <c r="C11" s="280" t="s">
        <v>84</v>
      </c>
      <c r="D11" s="280" t="s">
        <v>117</v>
      </c>
      <c r="E11" s="281" t="s">
        <v>119</v>
      </c>
      <c r="F11" s="281" t="s">
        <v>634</v>
      </c>
      <c r="G11" s="282">
        <v>1</v>
      </c>
      <c r="H11" s="250" t="s">
        <v>121</v>
      </c>
      <c r="I11" s="280" t="s">
        <v>93</v>
      </c>
      <c r="J11" s="283">
        <v>46023</v>
      </c>
      <c r="K11" s="283">
        <v>46387</v>
      </c>
      <c r="L11" s="284" t="s">
        <v>635</v>
      </c>
      <c r="M11" s="285" t="s">
        <v>636</v>
      </c>
      <c r="N11" s="286"/>
      <c r="O11" s="287"/>
      <c r="P11" s="288">
        <f t="shared" si="0"/>
        <v>0</v>
      </c>
      <c r="Q11" s="289"/>
      <c r="R11" s="289"/>
      <c r="S11" s="285" t="s">
        <v>636</v>
      </c>
      <c r="T11" s="287"/>
      <c r="U11" s="287"/>
      <c r="V11" s="288">
        <f t="shared" si="1"/>
        <v>0</v>
      </c>
      <c r="W11" s="289"/>
      <c r="X11" s="289"/>
      <c r="Y11" s="285" t="s">
        <v>636</v>
      </c>
      <c r="Z11" s="287"/>
      <c r="AA11" s="287"/>
      <c r="AB11" s="288">
        <f t="shared" si="2"/>
        <v>0</v>
      </c>
      <c r="AC11" s="287"/>
      <c r="AD11" s="287"/>
      <c r="AE11" s="285" t="s">
        <v>636</v>
      </c>
      <c r="AF11" s="287"/>
      <c r="AG11" s="287"/>
      <c r="AH11" s="288">
        <f t="shared" si="3"/>
        <v>0</v>
      </c>
      <c r="AI11" s="287"/>
      <c r="AJ11" s="287"/>
      <c r="AK11" s="285" t="s">
        <v>636</v>
      </c>
      <c r="AL11" s="287"/>
      <c r="AM11" s="287"/>
      <c r="AN11" s="288">
        <f t="shared" si="4"/>
        <v>0</v>
      </c>
      <c r="AO11" s="287"/>
      <c r="AP11" s="287"/>
      <c r="AQ11" s="284" t="s">
        <v>637</v>
      </c>
      <c r="AR11" s="287"/>
      <c r="AS11" s="287"/>
      <c r="AT11" s="288">
        <f t="shared" si="5"/>
        <v>0</v>
      </c>
      <c r="AU11" s="266"/>
      <c r="AV11" s="287"/>
      <c r="AW11" s="285" t="s">
        <v>636</v>
      </c>
      <c r="AX11" s="287"/>
      <c r="AY11" s="287"/>
      <c r="AZ11" s="288">
        <f t="shared" si="6"/>
        <v>0</v>
      </c>
      <c r="BA11" s="266"/>
      <c r="BB11" s="287"/>
      <c r="BC11" s="285" t="s">
        <v>636</v>
      </c>
      <c r="BD11" s="287"/>
      <c r="BE11" s="287"/>
      <c r="BF11" s="288"/>
      <c r="BG11" s="266"/>
      <c r="BH11" s="287"/>
      <c r="BI11" s="285" t="s">
        <v>636</v>
      </c>
      <c r="BJ11" s="287"/>
      <c r="BK11" s="287"/>
      <c r="BL11" s="288">
        <f t="shared" si="7"/>
        <v>0</v>
      </c>
      <c r="BM11" s="266"/>
      <c r="BN11" s="287"/>
      <c r="BO11" s="285" t="s">
        <v>636</v>
      </c>
      <c r="BP11" s="287"/>
      <c r="BQ11" s="287"/>
      <c r="BR11" s="288">
        <f t="shared" si="8"/>
        <v>0</v>
      </c>
      <c r="BS11" s="266"/>
      <c r="BT11" s="287"/>
      <c r="BU11" s="285" t="s">
        <v>636</v>
      </c>
      <c r="BV11" s="287"/>
      <c r="BW11" s="287"/>
      <c r="BX11" s="288">
        <f t="shared" si="9"/>
        <v>0</v>
      </c>
      <c r="BY11" s="287"/>
      <c r="BZ11" s="287"/>
      <c r="CA11" s="284" t="s">
        <v>638</v>
      </c>
      <c r="CB11" s="287"/>
      <c r="CC11" s="287"/>
      <c r="CD11" s="288">
        <f t="shared" si="10"/>
        <v>0</v>
      </c>
      <c r="CE11" s="287"/>
      <c r="CF11" s="290"/>
    </row>
    <row r="12" spans="1:91" ht="28.5" customHeight="1" x14ac:dyDescent="0.25">
      <c r="A12" s="291" t="s">
        <v>62</v>
      </c>
      <c r="B12" s="292" t="s">
        <v>63</v>
      </c>
      <c r="C12" s="293" t="s">
        <v>6</v>
      </c>
      <c r="D12" s="291" t="s">
        <v>69</v>
      </c>
      <c r="E12" s="292" t="s">
        <v>70</v>
      </c>
      <c r="F12" s="292" t="s">
        <v>71</v>
      </c>
      <c r="G12" s="294">
        <v>4</v>
      </c>
      <c r="H12" s="292" t="s">
        <v>72</v>
      </c>
      <c r="I12" s="292" t="s">
        <v>73</v>
      </c>
      <c r="J12" s="295">
        <v>46023</v>
      </c>
      <c r="K12" s="296">
        <v>46387</v>
      </c>
      <c r="L12" s="297" t="s">
        <v>639</v>
      </c>
      <c r="M12" s="298" t="s">
        <v>485</v>
      </c>
      <c r="N12" s="299">
        <v>0</v>
      </c>
      <c r="O12" s="299">
        <v>0</v>
      </c>
      <c r="P12" s="300">
        <f t="shared" si="0"/>
        <v>0</v>
      </c>
      <c r="Q12" s="301">
        <v>0</v>
      </c>
      <c r="R12" s="302">
        <v>0</v>
      </c>
      <c r="S12" s="298" t="s">
        <v>485</v>
      </c>
      <c r="T12" s="299">
        <v>0</v>
      </c>
      <c r="U12" s="299">
        <v>0</v>
      </c>
      <c r="V12" s="300">
        <f t="shared" si="1"/>
        <v>0</v>
      </c>
      <c r="W12" s="301"/>
      <c r="X12" s="303"/>
      <c r="Y12" s="298" t="s">
        <v>640</v>
      </c>
      <c r="Z12" s="299">
        <v>1</v>
      </c>
      <c r="AA12" s="299">
        <v>1</v>
      </c>
      <c r="AB12" s="300">
        <f t="shared" si="2"/>
        <v>0.25</v>
      </c>
      <c r="AC12" s="304">
        <v>90370000</v>
      </c>
      <c r="AD12" s="305"/>
      <c r="AE12" s="298" t="s">
        <v>485</v>
      </c>
      <c r="AF12" s="299">
        <v>0</v>
      </c>
      <c r="AG12" s="299">
        <v>0</v>
      </c>
      <c r="AH12" s="300">
        <f t="shared" si="3"/>
        <v>0.25</v>
      </c>
      <c r="AI12" s="304">
        <v>84280000</v>
      </c>
      <c r="AJ12" s="305"/>
      <c r="AK12" s="298" t="s">
        <v>485</v>
      </c>
      <c r="AL12" s="299">
        <v>0</v>
      </c>
      <c r="AM12" s="299">
        <v>0</v>
      </c>
      <c r="AN12" s="300">
        <f t="shared" si="4"/>
        <v>0.25</v>
      </c>
      <c r="AO12" s="304">
        <v>84280000</v>
      </c>
      <c r="AP12" s="305"/>
      <c r="AQ12" s="298" t="s">
        <v>640</v>
      </c>
      <c r="AR12" s="299">
        <v>1</v>
      </c>
      <c r="AS12" s="299">
        <v>1</v>
      </c>
      <c r="AT12" s="300">
        <f t="shared" si="5"/>
        <v>0.5</v>
      </c>
      <c r="AU12" s="266">
        <v>84280000</v>
      </c>
      <c r="AV12" s="305"/>
      <c r="AW12" s="298" t="s">
        <v>485</v>
      </c>
      <c r="AX12" s="299">
        <v>0</v>
      </c>
      <c r="AY12" s="299">
        <v>0</v>
      </c>
      <c r="AZ12" s="300">
        <f t="shared" si="6"/>
        <v>0.5</v>
      </c>
      <c r="BA12" s="266">
        <v>84280000</v>
      </c>
      <c r="BB12" s="305"/>
      <c r="BC12" s="298" t="s">
        <v>485</v>
      </c>
      <c r="BD12" s="299">
        <v>0</v>
      </c>
      <c r="BE12" s="299">
        <v>0</v>
      </c>
      <c r="BF12" s="300">
        <f>+(O12+U12+AA12+AG12+AM12+AS12+AY12+BE12)/G12</f>
        <v>0.5</v>
      </c>
      <c r="BG12" s="266">
        <v>84280000</v>
      </c>
      <c r="BH12" s="305"/>
      <c r="BI12" s="298" t="s">
        <v>640</v>
      </c>
      <c r="BJ12" s="299">
        <v>1</v>
      </c>
      <c r="BK12" s="299">
        <v>1</v>
      </c>
      <c r="BL12" s="300">
        <f t="shared" si="7"/>
        <v>0.75</v>
      </c>
      <c r="BM12" s="266">
        <v>84280000</v>
      </c>
      <c r="BN12" s="305"/>
      <c r="BO12" s="298" t="s">
        <v>485</v>
      </c>
      <c r="BP12" s="299">
        <v>0</v>
      </c>
      <c r="BQ12" s="299">
        <v>0</v>
      </c>
      <c r="BR12" s="300">
        <f t="shared" si="8"/>
        <v>0.75</v>
      </c>
      <c r="BS12" s="266">
        <v>84280000</v>
      </c>
      <c r="BT12" s="305"/>
      <c r="BU12" s="298" t="s">
        <v>485</v>
      </c>
      <c r="BV12" s="299">
        <v>0</v>
      </c>
      <c r="BW12" s="299">
        <v>0</v>
      </c>
      <c r="BX12" s="300">
        <f t="shared" si="9"/>
        <v>0.75</v>
      </c>
      <c r="BY12" s="304">
        <v>84280000</v>
      </c>
      <c r="BZ12" s="306"/>
      <c r="CA12" s="298" t="s">
        <v>640</v>
      </c>
      <c r="CB12" s="299">
        <v>1</v>
      </c>
      <c r="CC12" s="299">
        <v>1</v>
      </c>
      <c r="CD12" s="300">
        <f t="shared" si="10"/>
        <v>1</v>
      </c>
      <c r="CE12" s="304">
        <v>152110000</v>
      </c>
      <c r="CF12" s="305"/>
      <c r="CG12" s="333">
        <v>1063802783</v>
      </c>
      <c r="CH12" s="308"/>
      <c r="CI12" s="307"/>
    </row>
    <row r="13" spans="1:91" ht="28.5" customHeight="1" x14ac:dyDescent="0.25">
      <c r="A13" s="291" t="s">
        <v>271</v>
      </c>
      <c r="B13" s="292" t="s">
        <v>272</v>
      </c>
      <c r="C13" s="293" t="s">
        <v>641</v>
      </c>
      <c r="D13" s="291" t="s">
        <v>275</v>
      </c>
      <c r="E13" s="292" t="s">
        <v>276</v>
      </c>
      <c r="F13" s="309" t="s">
        <v>277</v>
      </c>
      <c r="G13" s="310">
        <v>3361</v>
      </c>
      <c r="H13" s="311" t="s">
        <v>278</v>
      </c>
      <c r="I13" s="294" t="s">
        <v>73</v>
      </c>
      <c r="J13" s="312">
        <v>46023</v>
      </c>
      <c r="K13" s="313">
        <v>46387</v>
      </c>
      <c r="L13" s="297" t="s">
        <v>642</v>
      </c>
      <c r="M13" s="314" t="s">
        <v>643</v>
      </c>
      <c r="N13" s="299">
        <v>100</v>
      </c>
      <c r="O13" s="299">
        <v>285</v>
      </c>
      <c r="P13" s="300">
        <f t="shared" si="0"/>
        <v>8.4796191609639984E-2</v>
      </c>
      <c r="Q13" s="301"/>
      <c r="R13" s="302"/>
      <c r="S13" s="314" t="s">
        <v>643</v>
      </c>
      <c r="T13" s="299"/>
      <c r="U13" s="299">
        <v>266</v>
      </c>
      <c r="V13" s="300">
        <f t="shared" si="1"/>
        <v>0.1639393037786373</v>
      </c>
      <c r="W13" s="301"/>
      <c r="X13" s="303"/>
      <c r="Y13" s="314" t="s">
        <v>643</v>
      </c>
      <c r="Z13" s="299"/>
      <c r="AA13" s="299">
        <v>285</v>
      </c>
      <c r="AB13" s="300">
        <f t="shared" si="2"/>
        <v>0.2487354953882773</v>
      </c>
      <c r="AC13" s="299"/>
      <c r="AD13" s="305"/>
      <c r="AE13" s="314" t="s">
        <v>643</v>
      </c>
      <c r="AF13" s="299"/>
      <c r="AG13" s="299">
        <v>275</v>
      </c>
      <c r="AH13" s="300">
        <f t="shared" si="3"/>
        <v>0.33055638202915799</v>
      </c>
      <c r="AI13" s="299"/>
      <c r="AJ13" s="305"/>
      <c r="AK13" s="314" t="s">
        <v>643</v>
      </c>
      <c r="AL13" s="299"/>
      <c r="AM13" s="299">
        <v>285</v>
      </c>
      <c r="AN13" s="300">
        <f t="shared" si="4"/>
        <v>0.41535257363879796</v>
      </c>
      <c r="AO13" s="299"/>
      <c r="AP13" s="305"/>
      <c r="AQ13" s="314" t="s">
        <v>643</v>
      </c>
      <c r="AR13" s="299"/>
      <c r="AS13" s="299">
        <v>275</v>
      </c>
      <c r="AT13" s="300">
        <f t="shared" si="5"/>
        <v>0.49717346027967868</v>
      </c>
      <c r="AU13" s="299"/>
      <c r="AV13" s="305"/>
      <c r="AW13" s="314" t="s">
        <v>643</v>
      </c>
      <c r="AX13" s="299"/>
      <c r="AY13" s="299">
        <v>285</v>
      </c>
      <c r="AZ13" s="300">
        <f t="shared" si="6"/>
        <v>0.58196965188931871</v>
      </c>
      <c r="BA13" s="299"/>
      <c r="BB13" s="305"/>
      <c r="BC13" s="314" t="s">
        <v>643</v>
      </c>
      <c r="BD13" s="299"/>
      <c r="BE13" s="299">
        <v>285</v>
      </c>
      <c r="BF13" s="300">
        <f>+(O13+U13+AA13+AG13+AM13+AS13+AY13+BE13)/G13</f>
        <v>0.66676584349895862</v>
      </c>
      <c r="BG13" s="299"/>
      <c r="BH13" s="305"/>
      <c r="BI13" s="314" t="s">
        <v>643</v>
      </c>
      <c r="BJ13" s="299"/>
      <c r="BK13" s="299">
        <v>275</v>
      </c>
      <c r="BL13" s="300">
        <f t="shared" si="7"/>
        <v>0.74858673013983934</v>
      </c>
      <c r="BM13" s="299"/>
      <c r="BN13" s="305"/>
      <c r="BO13" s="314" t="s">
        <v>643</v>
      </c>
      <c r="BP13" s="299"/>
      <c r="BQ13" s="299">
        <v>285</v>
      </c>
      <c r="BR13" s="300">
        <f t="shared" si="8"/>
        <v>0.83338292174947937</v>
      </c>
      <c r="BS13" s="299"/>
      <c r="BT13" s="305"/>
      <c r="BU13" s="314" t="s">
        <v>643</v>
      </c>
      <c r="BV13" s="299"/>
      <c r="BW13" s="299">
        <v>275</v>
      </c>
      <c r="BX13" s="300">
        <f t="shared" si="9"/>
        <v>0.91520380839035997</v>
      </c>
      <c r="BY13" s="299"/>
      <c r="BZ13" s="306"/>
      <c r="CA13" s="314" t="s">
        <v>643</v>
      </c>
      <c r="CB13" s="299"/>
      <c r="CC13" s="299">
        <v>285</v>
      </c>
      <c r="CD13" s="300">
        <f t="shared" si="10"/>
        <v>1</v>
      </c>
      <c r="CE13" s="299"/>
      <c r="CF13" s="305"/>
      <c r="CG13" s="307"/>
    </row>
    <row r="14" spans="1:91" ht="28.5" customHeight="1" x14ac:dyDescent="0.25">
      <c r="A14" s="291" t="s">
        <v>271</v>
      </c>
      <c r="B14" s="292" t="s">
        <v>272</v>
      </c>
      <c r="C14" s="293" t="s">
        <v>641</v>
      </c>
      <c r="D14" s="291" t="s">
        <v>280</v>
      </c>
      <c r="E14" s="292" t="s">
        <v>281</v>
      </c>
      <c r="F14" s="309" t="s">
        <v>282</v>
      </c>
      <c r="G14" s="315">
        <v>1440</v>
      </c>
      <c r="H14" s="311" t="s">
        <v>283</v>
      </c>
      <c r="I14" s="258" t="s">
        <v>73</v>
      </c>
      <c r="J14" s="312">
        <v>46023</v>
      </c>
      <c r="K14" s="313">
        <v>46387</v>
      </c>
      <c r="L14" s="297" t="s">
        <v>644</v>
      </c>
      <c r="M14" s="314" t="s">
        <v>283</v>
      </c>
      <c r="N14" s="264">
        <v>100</v>
      </c>
      <c r="O14" s="264">
        <v>120</v>
      </c>
      <c r="P14" s="265">
        <f t="shared" si="0"/>
        <v>8.3333333333333329E-2</v>
      </c>
      <c r="Q14" s="266"/>
      <c r="R14" s="316"/>
      <c r="S14" s="314" t="s">
        <v>283</v>
      </c>
      <c r="T14" s="264"/>
      <c r="U14" s="264">
        <v>120</v>
      </c>
      <c r="V14" s="265">
        <f t="shared" si="1"/>
        <v>0.16666666666666666</v>
      </c>
      <c r="W14" s="266"/>
      <c r="X14" s="317"/>
      <c r="Y14" s="314" t="s">
        <v>283</v>
      </c>
      <c r="Z14" s="264"/>
      <c r="AA14" s="264">
        <v>120</v>
      </c>
      <c r="AB14" s="265">
        <f t="shared" si="2"/>
        <v>0.25</v>
      </c>
      <c r="AC14" s="264"/>
      <c r="AD14" s="269"/>
      <c r="AE14" s="314" t="s">
        <v>283</v>
      </c>
      <c r="AF14" s="264"/>
      <c r="AG14" s="264">
        <v>120</v>
      </c>
      <c r="AH14" s="265">
        <f t="shared" si="3"/>
        <v>0.33333333333333331</v>
      </c>
      <c r="AI14" s="264"/>
      <c r="AJ14" s="269"/>
      <c r="AK14" s="314" t="s">
        <v>283</v>
      </c>
      <c r="AL14" s="264"/>
      <c r="AM14" s="264">
        <v>120</v>
      </c>
      <c r="AN14" s="265">
        <f t="shared" si="4"/>
        <v>0.41666666666666669</v>
      </c>
      <c r="AO14" s="264"/>
      <c r="AP14" s="269"/>
      <c r="AQ14" s="314" t="s">
        <v>283</v>
      </c>
      <c r="AR14" s="264"/>
      <c r="AS14" s="264">
        <v>120</v>
      </c>
      <c r="AT14" s="265">
        <f t="shared" si="5"/>
        <v>0.5</v>
      </c>
      <c r="AU14" s="264"/>
      <c r="AV14" s="269"/>
      <c r="AW14" s="314" t="s">
        <v>283</v>
      </c>
      <c r="AX14" s="264"/>
      <c r="AY14" s="264">
        <v>120</v>
      </c>
      <c r="AZ14" s="265">
        <f t="shared" si="6"/>
        <v>0.58333333333333337</v>
      </c>
      <c r="BA14" s="264"/>
      <c r="BB14" s="269"/>
      <c r="BC14" s="314" t="s">
        <v>283</v>
      </c>
      <c r="BD14" s="264"/>
      <c r="BE14" s="264">
        <v>120</v>
      </c>
      <c r="BF14" s="265"/>
      <c r="BG14" s="264"/>
      <c r="BH14" s="269"/>
      <c r="BI14" s="314" t="s">
        <v>283</v>
      </c>
      <c r="BJ14" s="264"/>
      <c r="BK14" s="264">
        <v>120</v>
      </c>
      <c r="BL14" s="265">
        <f t="shared" si="7"/>
        <v>0.75</v>
      </c>
      <c r="BM14" s="264"/>
      <c r="BN14" s="269"/>
      <c r="BO14" s="314" t="s">
        <v>283</v>
      </c>
      <c r="BP14" s="264"/>
      <c r="BQ14" s="264">
        <v>120</v>
      </c>
      <c r="BR14" s="265">
        <f t="shared" si="8"/>
        <v>0.83333333333333337</v>
      </c>
      <c r="BS14" s="264"/>
      <c r="BT14" s="269"/>
      <c r="BU14" s="314" t="s">
        <v>283</v>
      </c>
      <c r="BV14" s="264"/>
      <c r="BW14" s="264">
        <v>120</v>
      </c>
      <c r="BX14" s="265">
        <f t="shared" si="9"/>
        <v>0.91666666666666663</v>
      </c>
      <c r="BY14" s="264"/>
      <c r="BZ14" s="318"/>
      <c r="CA14" s="314" t="s">
        <v>283</v>
      </c>
      <c r="CB14" s="264"/>
      <c r="CC14" s="264">
        <v>120</v>
      </c>
      <c r="CD14" s="265">
        <f t="shared" si="10"/>
        <v>1</v>
      </c>
      <c r="CE14" s="264"/>
      <c r="CF14" s="269"/>
      <c r="CG14" s="307"/>
    </row>
    <row r="15" spans="1:91" ht="28.5" customHeight="1" x14ac:dyDescent="0.25">
      <c r="A15" s="319" t="s">
        <v>645</v>
      </c>
      <c r="B15" s="320" t="s">
        <v>176</v>
      </c>
      <c r="C15" s="321" t="s">
        <v>177</v>
      </c>
      <c r="D15" s="320" t="s">
        <v>181</v>
      </c>
      <c r="E15" s="320" t="s">
        <v>182</v>
      </c>
      <c r="F15" s="320" t="s">
        <v>183</v>
      </c>
      <c r="G15" s="320">
        <v>7000</v>
      </c>
      <c r="H15" s="320" t="s">
        <v>184</v>
      </c>
      <c r="I15" s="320" t="s">
        <v>73</v>
      </c>
      <c r="J15" s="322">
        <v>46054</v>
      </c>
      <c r="K15" s="323">
        <v>46371</v>
      </c>
      <c r="L15" s="324" t="s">
        <v>646</v>
      </c>
      <c r="M15" s="320" t="s">
        <v>647</v>
      </c>
      <c r="N15" s="325">
        <v>97</v>
      </c>
      <c r="O15" s="325" t="s">
        <v>178</v>
      </c>
      <c r="P15" s="326">
        <v>0</v>
      </c>
      <c r="Q15" s="325" t="s">
        <v>648</v>
      </c>
      <c r="R15" s="324" t="s">
        <v>178</v>
      </c>
      <c r="S15" s="320" t="s">
        <v>647</v>
      </c>
      <c r="T15" s="325">
        <v>675</v>
      </c>
      <c r="U15" s="325" t="s">
        <v>178</v>
      </c>
      <c r="V15" s="326">
        <v>0</v>
      </c>
      <c r="W15" s="325" t="s">
        <v>649</v>
      </c>
      <c r="X15" s="327" t="s">
        <v>178</v>
      </c>
      <c r="Y15" s="319" t="s">
        <v>647</v>
      </c>
      <c r="Z15" s="325">
        <v>675</v>
      </c>
      <c r="AA15" s="325" t="s">
        <v>178</v>
      </c>
      <c r="AB15" s="326">
        <v>0</v>
      </c>
      <c r="AC15" s="325" t="s">
        <v>650</v>
      </c>
      <c r="AD15" s="324" t="s">
        <v>178</v>
      </c>
      <c r="AE15" s="320" t="s">
        <v>647</v>
      </c>
      <c r="AF15" s="325">
        <v>675</v>
      </c>
      <c r="AG15" s="325" t="s">
        <v>178</v>
      </c>
      <c r="AH15" s="326">
        <v>0</v>
      </c>
      <c r="AI15" s="325" t="s">
        <v>651</v>
      </c>
      <c r="AJ15" s="324" t="s">
        <v>178</v>
      </c>
      <c r="AK15" s="320" t="s">
        <v>647</v>
      </c>
      <c r="AL15" s="325">
        <v>675</v>
      </c>
      <c r="AM15" s="325" t="s">
        <v>178</v>
      </c>
      <c r="AN15" s="326">
        <v>0</v>
      </c>
      <c r="AO15" s="325" t="s">
        <v>651</v>
      </c>
      <c r="AP15" s="324" t="s">
        <v>178</v>
      </c>
      <c r="AQ15" s="320" t="s">
        <v>647</v>
      </c>
      <c r="AR15" s="325">
        <v>675</v>
      </c>
      <c r="AS15" s="325" t="s">
        <v>178</v>
      </c>
      <c r="AT15" s="326">
        <v>0</v>
      </c>
      <c r="AU15" s="325" t="s">
        <v>651</v>
      </c>
      <c r="AV15" s="324" t="s">
        <v>178</v>
      </c>
      <c r="AW15" s="320" t="s">
        <v>647</v>
      </c>
      <c r="AX15" s="325">
        <v>675</v>
      </c>
      <c r="AY15" s="325" t="s">
        <v>178</v>
      </c>
      <c r="AZ15" s="326">
        <v>0</v>
      </c>
      <c r="BA15" s="325" t="s">
        <v>651</v>
      </c>
      <c r="BB15" s="324" t="s">
        <v>178</v>
      </c>
      <c r="BC15" s="320" t="s">
        <v>647</v>
      </c>
      <c r="BD15" s="325">
        <v>675</v>
      </c>
      <c r="BE15" s="325" t="s">
        <v>178</v>
      </c>
      <c r="BF15" s="326">
        <v>0</v>
      </c>
      <c r="BG15" s="325" t="s">
        <v>651</v>
      </c>
      <c r="BH15" s="324" t="s">
        <v>178</v>
      </c>
      <c r="BI15" s="320" t="s">
        <v>647</v>
      </c>
      <c r="BJ15" s="325">
        <v>675</v>
      </c>
      <c r="BK15" s="325" t="s">
        <v>178</v>
      </c>
      <c r="BL15" s="326">
        <v>0</v>
      </c>
      <c r="BM15" s="325" t="s">
        <v>651</v>
      </c>
      <c r="BN15" s="324" t="s">
        <v>178</v>
      </c>
      <c r="BO15" s="320" t="s">
        <v>647</v>
      </c>
      <c r="BP15" s="325">
        <v>675</v>
      </c>
      <c r="BQ15" s="325" t="s">
        <v>178</v>
      </c>
      <c r="BR15" s="326">
        <v>0</v>
      </c>
      <c r="BS15" s="325" t="s">
        <v>651</v>
      </c>
      <c r="BT15" s="324" t="s">
        <v>178</v>
      </c>
      <c r="BU15" s="320" t="s">
        <v>647</v>
      </c>
      <c r="BV15" s="325">
        <v>675</v>
      </c>
      <c r="BW15" s="325" t="s">
        <v>178</v>
      </c>
      <c r="BX15" s="326">
        <v>0</v>
      </c>
      <c r="BY15" s="325" t="s">
        <v>652</v>
      </c>
      <c r="BZ15" s="327" t="s">
        <v>178</v>
      </c>
      <c r="CA15" s="319" t="s">
        <v>647</v>
      </c>
      <c r="CB15" s="325">
        <v>153</v>
      </c>
      <c r="CC15" s="325" t="s">
        <v>178</v>
      </c>
      <c r="CD15" s="326">
        <v>0</v>
      </c>
      <c r="CE15" s="325" t="s">
        <v>653</v>
      </c>
      <c r="CF15" s="324" t="s">
        <v>178</v>
      </c>
      <c r="CG15" s="328"/>
      <c r="CH15" s="328" t="s">
        <v>654</v>
      </c>
      <c r="CI15" s="328" t="s">
        <v>655</v>
      </c>
      <c r="CJ15" s="328" t="s">
        <v>656</v>
      </c>
      <c r="CK15" s="328"/>
      <c r="CL15" s="328"/>
      <c r="CM15" s="328"/>
    </row>
    <row r="16" spans="1:91" ht="28.5" customHeight="1" x14ac:dyDescent="0.25">
      <c r="A16" s="319" t="s">
        <v>645</v>
      </c>
      <c r="B16" s="320" t="s">
        <v>176</v>
      </c>
      <c r="C16" s="321" t="s">
        <v>185</v>
      </c>
      <c r="D16" s="320" t="s">
        <v>186</v>
      </c>
      <c r="E16" s="320" t="s">
        <v>187</v>
      </c>
      <c r="F16" s="320" t="s">
        <v>188</v>
      </c>
      <c r="G16" s="320">
        <v>12</v>
      </c>
      <c r="H16" s="320" t="s">
        <v>189</v>
      </c>
      <c r="I16" s="320" t="s">
        <v>73</v>
      </c>
      <c r="J16" s="322">
        <v>46023</v>
      </c>
      <c r="K16" s="323">
        <v>46387</v>
      </c>
      <c r="L16" s="324" t="s">
        <v>657</v>
      </c>
      <c r="M16" s="320" t="s">
        <v>658</v>
      </c>
      <c r="N16" s="325">
        <v>1</v>
      </c>
      <c r="O16" s="325" t="s">
        <v>178</v>
      </c>
      <c r="P16" s="326">
        <v>0</v>
      </c>
      <c r="Q16" s="325" t="s">
        <v>656</v>
      </c>
      <c r="R16" s="324" t="s">
        <v>178</v>
      </c>
      <c r="S16" s="320" t="s">
        <v>658</v>
      </c>
      <c r="T16" s="325">
        <v>1</v>
      </c>
      <c r="U16" s="325" t="s">
        <v>178</v>
      </c>
      <c r="V16" s="326">
        <v>0</v>
      </c>
      <c r="W16" s="325" t="s">
        <v>656</v>
      </c>
      <c r="X16" s="327" t="s">
        <v>178</v>
      </c>
      <c r="Y16" s="319" t="s">
        <v>658</v>
      </c>
      <c r="Z16" s="325">
        <v>1</v>
      </c>
      <c r="AA16" s="325" t="s">
        <v>178</v>
      </c>
      <c r="AB16" s="326">
        <v>0</v>
      </c>
      <c r="AC16" s="325" t="s">
        <v>659</v>
      </c>
      <c r="AD16" s="324" t="s">
        <v>178</v>
      </c>
      <c r="AE16" s="320" t="s">
        <v>658</v>
      </c>
      <c r="AF16" s="325">
        <v>1</v>
      </c>
      <c r="AG16" s="325" t="s">
        <v>178</v>
      </c>
      <c r="AH16" s="326">
        <v>0</v>
      </c>
      <c r="AI16" s="325" t="s">
        <v>659</v>
      </c>
      <c r="AJ16" s="324" t="s">
        <v>178</v>
      </c>
      <c r="AK16" s="320" t="s">
        <v>658</v>
      </c>
      <c r="AL16" s="325">
        <v>1</v>
      </c>
      <c r="AM16" s="325" t="s">
        <v>178</v>
      </c>
      <c r="AN16" s="326">
        <v>0</v>
      </c>
      <c r="AO16" s="325" t="s">
        <v>659</v>
      </c>
      <c r="AP16" s="324" t="s">
        <v>178</v>
      </c>
      <c r="AQ16" s="320" t="s">
        <v>658</v>
      </c>
      <c r="AR16" s="325">
        <v>1</v>
      </c>
      <c r="AS16" s="325" t="s">
        <v>178</v>
      </c>
      <c r="AT16" s="326">
        <v>0</v>
      </c>
      <c r="AU16" s="325" t="s">
        <v>659</v>
      </c>
      <c r="AV16" s="324" t="s">
        <v>178</v>
      </c>
      <c r="AW16" s="320" t="s">
        <v>658</v>
      </c>
      <c r="AX16" s="325">
        <v>1</v>
      </c>
      <c r="AY16" s="325" t="s">
        <v>178</v>
      </c>
      <c r="AZ16" s="326">
        <v>0</v>
      </c>
      <c r="BA16" s="325" t="s">
        <v>659</v>
      </c>
      <c r="BB16" s="324" t="s">
        <v>178</v>
      </c>
      <c r="BC16" s="320" t="s">
        <v>658</v>
      </c>
      <c r="BD16" s="325">
        <v>1</v>
      </c>
      <c r="BE16" s="325" t="s">
        <v>178</v>
      </c>
      <c r="BF16" s="326">
        <v>0</v>
      </c>
      <c r="BG16" s="325" t="s">
        <v>659</v>
      </c>
      <c r="BH16" s="324" t="s">
        <v>178</v>
      </c>
      <c r="BI16" s="320" t="s">
        <v>658</v>
      </c>
      <c r="BJ16" s="325">
        <v>1</v>
      </c>
      <c r="BK16" s="325" t="s">
        <v>178</v>
      </c>
      <c r="BL16" s="326">
        <v>0</v>
      </c>
      <c r="BM16" s="325" t="s">
        <v>659</v>
      </c>
      <c r="BN16" s="324" t="s">
        <v>178</v>
      </c>
      <c r="BO16" s="320" t="s">
        <v>658</v>
      </c>
      <c r="BP16" s="325">
        <v>1</v>
      </c>
      <c r="BQ16" s="325" t="s">
        <v>178</v>
      </c>
      <c r="BR16" s="326">
        <v>0</v>
      </c>
      <c r="BS16" s="325" t="s">
        <v>659</v>
      </c>
      <c r="BT16" s="324" t="s">
        <v>178</v>
      </c>
      <c r="BU16" s="320" t="s">
        <v>658</v>
      </c>
      <c r="BV16" s="325">
        <v>1</v>
      </c>
      <c r="BW16" s="325" t="s">
        <v>178</v>
      </c>
      <c r="BX16" s="326">
        <v>0</v>
      </c>
      <c r="BY16" s="325" t="s">
        <v>659</v>
      </c>
      <c r="BZ16" s="327" t="s">
        <v>178</v>
      </c>
      <c r="CA16" s="319" t="s">
        <v>658</v>
      </c>
      <c r="CB16" s="325">
        <v>1</v>
      </c>
      <c r="CC16" s="325" t="s">
        <v>178</v>
      </c>
      <c r="CD16" s="326">
        <v>0</v>
      </c>
      <c r="CE16" s="325" t="s">
        <v>660</v>
      </c>
      <c r="CF16" s="324" t="s">
        <v>178</v>
      </c>
      <c r="CG16" s="328"/>
      <c r="CH16" s="328" t="s">
        <v>661</v>
      </c>
      <c r="CI16" s="328" t="s">
        <v>662</v>
      </c>
      <c r="CJ16" s="328" t="s">
        <v>656</v>
      </c>
      <c r="CK16" s="328"/>
      <c r="CL16" s="328"/>
      <c r="CM16" s="328"/>
    </row>
    <row r="17" spans="1:91" ht="28.5" customHeight="1" x14ac:dyDescent="0.25">
      <c r="A17" s="319" t="s">
        <v>645</v>
      </c>
      <c r="B17" s="320" t="s">
        <v>176</v>
      </c>
      <c r="C17" s="321" t="s">
        <v>177</v>
      </c>
      <c r="D17" s="320" t="s">
        <v>190</v>
      </c>
      <c r="E17" s="320" t="s">
        <v>191</v>
      </c>
      <c r="F17" s="320" t="s">
        <v>192</v>
      </c>
      <c r="G17" s="320">
        <v>12</v>
      </c>
      <c r="H17" s="320" t="s">
        <v>193</v>
      </c>
      <c r="I17" s="320" t="s">
        <v>73</v>
      </c>
      <c r="J17" s="322">
        <v>46054</v>
      </c>
      <c r="K17" s="323">
        <v>46387</v>
      </c>
      <c r="L17" s="324" t="s">
        <v>663</v>
      </c>
      <c r="M17" s="320" t="s">
        <v>663</v>
      </c>
      <c r="N17" s="325">
        <v>1</v>
      </c>
      <c r="O17" s="325" t="s">
        <v>178</v>
      </c>
      <c r="P17" s="326">
        <v>0</v>
      </c>
      <c r="Q17" s="325" t="s">
        <v>656</v>
      </c>
      <c r="R17" s="324" t="s">
        <v>178</v>
      </c>
      <c r="S17" s="320" t="s">
        <v>663</v>
      </c>
      <c r="T17" s="325">
        <v>1</v>
      </c>
      <c r="U17" s="325" t="s">
        <v>178</v>
      </c>
      <c r="V17" s="326">
        <v>0</v>
      </c>
      <c r="W17" s="325" t="s">
        <v>656</v>
      </c>
      <c r="X17" s="327" t="s">
        <v>178</v>
      </c>
      <c r="Y17" s="319" t="s">
        <v>663</v>
      </c>
      <c r="Z17" s="325">
        <v>1</v>
      </c>
      <c r="AA17" s="325" t="s">
        <v>178</v>
      </c>
      <c r="AB17" s="326">
        <v>0</v>
      </c>
      <c r="AC17" s="325" t="s">
        <v>664</v>
      </c>
      <c r="AD17" s="324" t="s">
        <v>178</v>
      </c>
      <c r="AE17" s="320" t="s">
        <v>663</v>
      </c>
      <c r="AF17" s="325">
        <v>1</v>
      </c>
      <c r="AG17" s="325" t="s">
        <v>178</v>
      </c>
      <c r="AH17" s="326">
        <v>0</v>
      </c>
      <c r="AI17" s="325" t="s">
        <v>664</v>
      </c>
      <c r="AJ17" s="324" t="s">
        <v>178</v>
      </c>
      <c r="AK17" s="320" t="s">
        <v>663</v>
      </c>
      <c r="AL17" s="325">
        <v>1</v>
      </c>
      <c r="AM17" s="325" t="s">
        <v>178</v>
      </c>
      <c r="AN17" s="326">
        <v>0</v>
      </c>
      <c r="AO17" s="325" t="s">
        <v>664</v>
      </c>
      <c r="AP17" s="324" t="s">
        <v>178</v>
      </c>
      <c r="AQ17" s="320" t="s">
        <v>663</v>
      </c>
      <c r="AR17" s="325">
        <v>1</v>
      </c>
      <c r="AS17" s="325" t="s">
        <v>178</v>
      </c>
      <c r="AT17" s="326">
        <v>0</v>
      </c>
      <c r="AU17" s="325" t="s">
        <v>664</v>
      </c>
      <c r="AV17" s="324" t="s">
        <v>178</v>
      </c>
      <c r="AW17" s="320" t="s">
        <v>663</v>
      </c>
      <c r="AX17" s="325">
        <v>1</v>
      </c>
      <c r="AY17" s="325" t="s">
        <v>178</v>
      </c>
      <c r="AZ17" s="326">
        <v>0</v>
      </c>
      <c r="BA17" s="325" t="s">
        <v>664</v>
      </c>
      <c r="BB17" s="324" t="s">
        <v>178</v>
      </c>
      <c r="BC17" s="320" t="s">
        <v>663</v>
      </c>
      <c r="BD17" s="325">
        <v>1</v>
      </c>
      <c r="BE17" s="325" t="s">
        <v>178</v>
      </c>
      <c r="BF17" s="326">
        <v>0</v>
      </c>
      <c r="BG17" s="325" t="s">
        <v>664</v>
      </c>
      <c r="BH17" s="324" t="s">
        <v>178</v>
      </c>
      <c r="BI17" s="320" t="s">
        <v>663</v>
      </c>
      <c r="BJ17" s="325">
        <v>1</v>
      </c>
      <c r="BK17" s="325" t="s">
        <v>178</v>
      </c>
      <c r="BL17" s="326">
        <v>0</v>
      </c>
      <c r="BM17" s="325" t="s">
        <v>665</v>
      </c>
      <c r="BN17" s="324" t="s">
        <v>178</v>
      </c>
      <c r="BO17" s="320" t="s">
        <v>663</v>
      </c>
      <c r="BP17" s="325">
        <v>1</v>
      </c>
      <c r="BQ17" s="325" t="s">
        <v>178</v>
      </c>
      <c r="BR17" s="326">
        <v>0</v>
      </c>
      <c r="BS17" s="325" t="s">
        <v>665</v>
      </c>
      <c r="BT17" s="324" t="s">
        <v>178</v>
      </c>
      <c r="BU17" s="320" t="s">
        <v>663</v>
      </c>
      <c r="BV17" s="325">
        <v>1</v>
      </c>
      <c r="BW17" s="325" t="s">
        <v>178</v>
      </c>
      <c r="BX17" s="326">
        <v>0</v>
      </c>
      <c r="BY17" s="325" t="s">
        <v>665</v>
      </c>
      <c r="BZ17" s="327" t="s">
        <v>178</v>
      </c>
      <c r="CA17" s="319" t="s">
        <v>663</v>
      </c>
      <c r="CB17" s="325">
        <v>1</v>
      </c>
      <c r="CC17" s="325" t="s">
        <v>178</v>
      </c>
      <c r="CD17" s="326">
        <v>0</v>
      </c>
      <c r="CE17" s="325" t="s">
        <v>666</v>
      </c>
      <c r="CF17" s="324" t="s">
        <v>178</v>
      </c>
      <c r="CG17" s="328"/>
      <c r="CH17" s="328" t="s">
        <v>667</v>
      </c>
      <c r="CI17" s="328" t="s">
        <v>668</v>
      </c>
      <c r="CJ17" s="328" t="s">
        <v>656</v>
      </c>
      <c r="CK17" s="328"/>
      <c r="CL17" s="328"/>
      <c r="CM17" s="328"/>
    </row>
    <row r="18" spans="1:91" ht="28.5" customHeight="1" x14ac:dyDescent="0.25">
      <c r="A18" s="319" t="s">
        <v>645</v>
      </c>
      <c r="B18" s="320" t="s">
        <v>176</v>
      </c>
      <c r="C18" s="321" t="s">
        <v>194</v>
      </c>
      <c r="D18" s="320" t="s">
        <v>195</v>
      </c>
      <c r="E18" s="320" t="s">
        <v>196</v>
      </c>
      <c r="F18" s="320" t="s">
        <v>197</v>
      </c>
      <c r="G18" s="320">
        <v>85</v>
      </c>
      <c r="H18" s="320" t="s">
        <v>198</v>
      </c>
      <c r="I18" s="320" t="s">
        <v>93</v>
      </c>
      <c r="J18" s="322">
        <v>46054</v>
      </c>
      <c r="K18" s="323">
        <v>46387</v>
      </c>
      <c r="L18" s="324" t="s">
        <v>669</v>
      </c>
      <c r="M18" s="320" t="s">
        <v>670</v>
      </c>
      <c r="N18" s="325">
        <v>85</v>
      </c>
      <c r="O18" s="325" t="s">
        <v>178</v>
      </c>
      <c r="P18" s="326">
        <v>0</v>
      </c>
      <c r="Q18" s="325" t="s">
        <v>656</v>
      </c>
      <c r="R18" s="324" t="s">
        <v>178</v>
      </c>
      <c r="S18" s="320" t="s">
        <v>670</v>
      </c>
      <c r="T18" s="325">
        <v>85</v>
      </c>
      <c r="U18" s="325" t="s">
        <v>178</v>
      </c>
      <c r="V18" s="326">
        <v>0</v>
      </c>
      <c r="W18" s="325" t="s">
        <v>656</v>
      </c>
      <c r="X18" s="327" t="s">
        <v>178</v>
      </c>
      <c r="Y18" s="319" t="s">
        <v>670</v>
      </c>
      <c r="Z18" s="325">
        <v>85</v>
      </c>
      <c r="AA18" s="325" t="s">
        <v>178</v>
      </c>
      <c r="AB18" s="326">
        <v>0</v>
      </c>
      <c r="AC18" s="325" t="s">
        <v>671</v>
      </c>
      <c r="AD18" s="324" t="s">
        <v>178</v>
      </c>
      <c r="AE18" s="320" t="s">
        <v>670</v>
      </c>
      <c r="AF18" s="325">
        <v>85</v>
      </c>
      <c r="AG18" s="325" t="s">
        <v>178</v>
      </c>
      <c r="AH18" s="326">
        <v>0</v>
      </c>
      <c r="AI18" s="325" t="s">
        <v>671</v>
      </c>
      <c r="AJ18" s="324" t="s">
        <v>178</v>
      </c>
      <c r="AK18" s="320" t="s">
        <v>670</v>
      </c>
      <c r="AL18" s="325">
        <v>85</v>
      </c>
      <c r="AM18" s="325" t="s">
        <v>178</v>
      </c>
      <c r="AN18" s="326">
        <v>0</v>
      </c>
      <c r="AO18" s="325" t="s">
        <v>671</v>
      </c>
      <c r="AP18" s="324" t="s">
        <v>178</v>
      </c>
      <c r="AQ18" s="320" t="s">
        <v>670</v>
      </c>
      <c r="AR18" s="325">
        <v>85</v>
      </c>
      <c r="AS18" s="325" t="s">
        <v>178</v>
      </c>
      <c r="AT18" s="326">
        <v>0</v>
      </c>
      <c r="AU18" s="325" t="s">
        <v>671</v>
      </c>
      <c r="AV18" s="324" t="s">
        <v>178</v>
      </c>
      <c r="AW18" s="320" t="s">
        <v>670</v>
      </c>
      <c r="AX18" s="325">
        <v>85</v>
      </c>
      <c r="AY18" s="325" t="s">
        <v>178</v>
      </c>
      <c r="AZ18" s="326">
        <v>0</v>
      </c>
      <c r="BA18" s="325" t="s">
        <v>671</v>
      </c>
      <c r="BB18" s="324" t="s">
        <v>178</v>
      </c>
      <c r="BC18" s="320" t="s">
        <v>670</v>
      </c>
      <c r="BD18" s="325">
        <v>85</v>
      </c>
      <c r="BE18" s="325" t="s">
        <v>178</v>
      </c>
      <c r="BF18" s="326">
        <v>0</v>
      </c>
      <c r="BG18" s="325" t="s">
        <v>671</v>
      </c>
      <c r="BH18" s="324" t="s">
        <v>178</v>
      </c>
      <c r="BI18" s="320" t="s">
        <v>670</v>
      </c>
      <c r="BJ18" s="325">
        <v>85</v>
      </c>
      <c r="BK18" s="325" t="s">
        <v>178</v>
      </c>
      <c r="BL18" s="326">
        <v>0</v>
      </c>
      <c r="BM18" s="325" t="s">
        <v>671</v>
      </c>
      <c r="BN18" s="324" t="s">
        <v>178</v>
      </c>
      <c r="BO18" s="320" t="s">
        <v>670</v>
      </c>
      <c r="BP18" s="325">
        <v>85</v>
      </c>
      <c r="BQ18" s="325" t="s">
        <v>178</v>
      </c>
      <c r="BR18" s="326">
        <v>0</v>
      </c>
      <c r="BS18" s="325" t="s">
        <v>671</v>
      </c>
      <c r="BT18" s="324" t="s">
        <v>178</v>
      </c>
      <c r="BU18" s="320" t="s">
        <v>670</v>
      </c>
      <c r="BV18" s="325">
        <v>85</v>
      </c>
      <c r="BW18" s="325" t="s">
        <v>178</v>
      </c>
      <c r="BX18" s="326">
        <v>0</v>
      </c>
      <c r="BY18" s="325" t="s">
        <v>671</v>
      </c>
      <c r="BZ18" s="327" t="s">
        <v>178</v>
      </c>
      <c r="CA18" s="319" t="s">
        <v>670</v>
      </c>
      <c r="CB18" s="325">
        <v>85</v>
      </c>
      <c r="CC18" s="325" t="s">
        <v>178</v>
      </c>
      <c r="CD18" s="326">
        <v>0</v>
      </c>
      <c r="CE18" s="325" t="s">
        <v>672</v>
      </c>
      <c r="CF18" s="324" t="s">
        <v>178</v>
      </c>
      <c r="CG18" s="328"/>
      <c r="CH18" s="328" t="s">
        <v>673</v>
      </c>
      <c r="CI18" s="328" t="s">
        <v>674</v>
      </c>
      <c r="CJ18" s="328" t="s">
        <v>656</v>
      </c>
      <c r="CK18" s="328"/>
      <c r="CL18" s="328"/>
      <c r="CM18" s="328"/>
    </row>
    <row r="19" spans="1:91" ht="28.5" customHeight="1" x14ac:dyDescent="0.25">
      <c r="A19" s="319" t="s">
        <v>645</v>
      </c>
      <c r="B19" s="320" t="s">
        <v>176</v>
      </c>
      <c r="C19" s="321" t="s">
        <v>177</v>
      </c>
      <c r="D19" s="320" t="s">
        <v>199</v>
      </c>
      <c r="E19" s="320" t="s">
        <v>200</v>
      </c>
      <c r="F19" s="320" t="s">
        <v>201</v>
      </c>
      <c r="G19" s="320">
        <v>100</v>
      </c>
      <c r="H19" s="320" t="s">
        <v>202</v>
      </c>
      <c r="I19" s="320" t="s">
        <v>73</v>
      </c>
      <c r="J19" s="322">
        <v>46174</v>
      </c>
      <c r="K19" s="323">
        <v>46387</v>
      </c>
      <c r="L19" s="324" t="s">
        <v>675</v>
      </c>
      <c r="M19" s="320" t="s">
        <v>676</v>
      </c>
      <c r="N19" s="325">
        <v>0</v>
      </c>
      <c r="O19" s="325" t="s">
        <v>178</v>
      </c>
      <c r="P19" s="326">
        <v>0</v>
      </c>
      <c r="Q19" s="325" t="s">
        <v>656</v>
      </c>
      <c r="R19" s="324" t="s">
        <v>178</v>
      </c>
      <c r="S19" s="320" t="s">
        <v>676</v>
      </c>
      <c r="T19" s="325">
        <v>0</v>
      </c>
      <c r="U19" s="325" t="s">
        <v>178</v>
      </c>
      <c r="V19" s="326">
        <v>0</v>
      </c>
      <c r="W19" s="325" t="s">
        <v>656</v>
      </c>
      <c r="X19" s="327" t="s">
        <v>178</v>
      </c>
      <c r="Y19" s="319" t="s">
        <v>676</v>
      </c>
      <c r="Z19" s="325">
        <v>0</v>
      </c>
      <c r="AA19" s="325" t="s">
        <v>178</v>
      </c>
      <c r="AB19" s="326">
        <v>0</v>
      </c>
      <c r="AC19" s="325" t="s">
        <v>677</v>
      </c>
      <c r="AD19" s="324" t="s">
        <v>178</v>
      </c>
      <c r="AE19" s="320" t="s">
        <v>676</v>
      </c>
      <c r="AF19" s="325">
        <v>0</v>
      </c>
      <c r="AG19" s="325" t="s">
        <v>178</v>
      </c>
      <c r="AH19" s="326">
        <v>0</v>
      </c>
      <c r="AI19" s="325" t="s">
        <v>677</v>
      </c>
      <c r="AJ19" s="324" t="s">
        <v>178</v>
      </c>
      <c r="AK19" s="320" t="s">
        <v>676</v>
      </c>
      <c r="AL19" s="325">
        <v>0</v>
      </c>
      <c r="AM19" s="325" t="s">
        <v>178</v>
      </c>
      <c r="AN19" s="326">
        <v>0</v>
      </c>
      <c r="AO19" s="325" t="s">
        <v>677</v>
      </c>
      <c r="AP19" s="324" t="s">
        <v>178</v>
      </c>
      <c r="AQ19" s="320" t="s">
        <v>676</v>
      </c>
      <c r="AR19" s="325">
        <v>1</v>
      </c>
      <c r="AS19" s="325" t="s">
        <v>178</v>
      </c>
      <c r="AT19" s="326">
        <v>0</v>
      </c>
      <c r="AU19" s="325" t="s">
        <v>678</v>
      </c>
      <c r="AV19" s="324" t="s">
        <v>178</v>
      </c>
      <c r="AW19" s="320" t="s">
        <v>676</v>
      </c>
      <c r="AX19" s="325">
        <v>0</v>
      </c>
      <c r="AY19" s="325" t="s">
        <v>178</v>
      </c>
      <c r="AZ19" s="326">
        <v>0</v>
      </c>
      <c r="BA19" s="325" t="s">
        <v>677</v>
      </c>
      <c r="BB19" s="324" t="s">
        <v>178</v>
      </c>
      <c r="BC19" s="320" t="s">
        <v>676</v>
      </c>
      <c r="BD19" s="325">
        <v>0</v>
      </c>
      <c r="BE19" s="325" t="s">
        <v>178</v>
      </c>
      <c r="BF19" s="326">
        <v>0</v>
      </c>
      <c r="BG19" s="325" t="s">
        <v>677</v>
      </c>
      <c r="BH19" s="324" t="s">
        <v>178</v>
      </c>
      <c r="BI19" s="320" t="s">
        <v>676</v>
      </c>
      <c r="BJ19" s="325">
        <v>0</v>
      </c>
      <c r="BK19" s="325" t="s">
        <v>178</v>
      </c>
      <c r="BL19" s="326">
        <v>0</v>
      </c>
      <c r="BM19" s="325" t="s">
        <v>677</v>
      </c>
      <c r="BN19" s="324" t="s">
        <v>178</v>
      </c>
      <c r="BO19" s="320" t="s">
        <v>676</v>
      </c>
      <c r="BP19" s="325">
        <v>1</v>
      </c>
      <c r="BQ19" s="325" t="s">
        <v>178</v>
      </c>
      <c r="BR19" s="326">
        <v>0</v>
      </c>
      <c r="BS19" s="325" t="s">
        <v>678</v>
      </c>
      <c r="BT19" s="324" t="s">
        <v>178</v>
      </c>
      <c r="BU19" s="320" t="s">
        <v>676</v>
      </c>
      <c r="BV19" s="325">
        <v>0</v>
      </c>
      <c r="BW19" s="325" t="s">
        <v>178</v>
      </c>
      <c r="BX19" s="326">
        <v>0</v>
      </c>
      <c r="BY19" s="325" t="s">
        <v>677</v>
      </c>
      <c r="BZ19" s="327" t="s">
        <v>178</v>
      </c>
      <c r="CA19" s="319" t="s">
        <v>676</v>
      </c>
      <c r="CB19" s="325">
        <v>0</v>
      </c>
      <c r="CC19" s="325" t="s">
        <v>178</v>
      </c>
      <c r="CD19" s="326">
        <v>0</v>
      </c>
      <c r="CE19" s="325" t="s">
        <v>679</v>
      </c>
      <c r="CF19" s="324" t="s">
        <v>178</v>
      </c>
      <c r="CG19" s="328"/>
      <c r="CH19" s="328" t="s">
        <v>680</v>
      </c>
      <c r="CI19" s="328" t="s">
        <v>681</v>
      </c>
      <c r="CJ19" s="328" t="s">
        <v>656</v>
      </c>
      <c r="CK19" s="328"/>
      <c r="CL19" s="328"/>
      <c r="CM19" s="328"/>
    </row>
    <row r="20" spans="1:91" ht="28.5" customHeight="1" x14ac:dyDescent="0.25">
      <c r="A20" s="319" t="s">
        <v>645</v>
      </c>
      <c r="B20" s="320" t="s">
        <v>176</v>
      </c>
      <c r="C20" s="321" t="s">
        <v>177</v>
      </c>
      <c r="D20" s="320" t="s">
        <v>203</v>
      </c>
      <c r="E20" s="320" t="s">
        <v>204</v>
      </c>
      <c r="F20" s="320" t="s">
        <v>205</v>
      </c>
      <c r="G20" s="320">
        <v>8</v>
      </c>
      <c r="H20" s="320" t="s">
        <v>682</v>
      </c>
      <c r="I20" s="320" t="s">
        <v>73</v>
      </c>
      <c r="J20" s="322">
        <v>46204</v>
      </c>
      <c r="K20" s="323">
        <v>46387</v>
      </c>
      <c r="L20" s="324" t="s">
        <v>683</v>
      </c>
      <c r="M20" s="320" t="s">
        <v>683</v>
      </c>
      <c r="N20" s="325">
        <v>0</v>
      </c>
      <c r="O20" s="325" t="s">
        <v>178</v>
      </c>
      <c r="P20" s="326">
        <v>0</v>
      </c>
      <c r="Q20" s="325" t="s">
        <v>656</v>
      </c>
      <c r="R20" s="324" t="s">
        <v>178</v>
      </c>
      <c r="S20" s="320" t="s">
        <v>683</v>
      </c>
      <c r="T20" s="325">
        <v>0</v>
      </c>
      <c r="U20" s="325" t="s">
        <v>178</v>
      </c>
      <c r="V20" s="326">
        <v>0</v>
      </c>
      <c r="W20" s="325" t="s">
        <v>656</v>
      </c>
      <c r="X20" s="327" t="s">
        <v>178</v>
      </c>
      <c r="Y20" s="319" t="s">
        <v>683</v>
      </c>
      <c r="Z20" s="325">
        <v>0</v>
      </c>
      <c r="AA20" s="325" t="s">
        <v>178</v>
      </c>
      <c r="AB20" s="326">
        <v>0</v>
      </c>
      <c r="AC20" s="325" t="s">
        <v>656</v>
      </c>
      <c r="AD20" s="324" t="s">
        <v>178</v>
      </c>
      <c r="AE20" s="320" t="s">
        <v>683</v>
      </c>
      <c r="AF20" s="325">
        <v>0</v>
      </c>
      <c r="AG20" s="325" t="s">
        <v>178</v>
      </c>
      <c r="AH20" s="326">
        <v>0</v>
      </c>
      <c r="AI20" s="325" t="s">
        <v>656</v>
      </c>
      <c r="AJ20" s="324" t="s">
        <v>178</v>
      </c>
      <c r="AK20" s="320" t="s">
        <v>683</v>
      </c>
      <c r="AL20" s="325">
        <v>0</v>
      </c>
      <c r="AM20" s="325" t="s">
        <v>178</v>
      </c>
      <c r="AN20" s="326">
        <v>0</v>
      </c>
      <c r="AO20" s="325" t="s">
        <v>656</v>
      </c>
      <c r="AP20" s="324" t="s">
        <v>178</v>
      </c>
      <c r="AQ20" s="320" t="s">
        <v>683</v>
      </c>
      <c r="AR20" s="325">
        <v>0</v>
      </c>
      <c r="AS20" s="325" t="s">
        <v>178</v>
      </c>
      <c r="AT20" s="326">
        <v>0</v>
      </c>
      <c r="AU20" s="325" t="s">
        <v>656</v>
      </c>
      <c r="AV20" s="324" t="s">
        <v>178</v>
      </c>
      <c r="AW20" s="320" t="s">
        <v>683</v>
      </c>
      <c r="AX20" s="325">
        <v>0</v>
      </c>
      <c r="AY20" s="325" t="s">
        <v>178</v>
      </c>
      <c r="AZ20" s="326">
        <v>0</v>
      </c>
      <c r="BA20" s="325" t="s">
        <v>656</v>
      </c>
      <c r="BB20" s="324" t="s">
        <v>178</v>
      </c>
      <c r="BC20" s="320" t="s">
        <v>683</v>
      </c>
      <c r="BD20" s="325">
        <v>0</v>
      </c>
      <c r="BE20" s="325" t="s">
        <v>178</v>
      </c>
      <c r="BF20" s="326">
        <v>0</v>
      </c>
      <c r="BG20" s="325" t="s">
        <v>656</v>
      </c>
      <c r="BH20" s="324" t="s">
        <v>178</v>
      </c>
      <c r="BI20" s="320" t="s">
        <v>683</v>
      </c>
      <c r="BJ20" s="325">
        <v>0</v>
      </c>
      <c r="BK20" s="325" t="s">
        <v>178</v>
      </c>
      <c r="BL20" s="326">
        <v>0</v>
      </c>
      <c r="BM20" s="325" t="s">
        <v>656</v>
      </c>
      <c r="BN20" s="324" t="s">
        <v>178</v>
      </c>
      <c r="BO20" s="320" t="s">
        <v>683</v>
      </c>
      <c r="BP20" s="325">
        <v>0</v>
      </c>
      <c r="BQ20" s="325" t="s">
        <v>178</v>
      </c>
      <c r="BR20" s="326">
        <v>0</v>
      </c>
      <c r="BS20" s="325" t="s">
        <v>656</v>
      </c>
      <c r="BT20" s="324" t="s">
        <v>178</v>
      </c>
      <c r="BU20" s="320" t="s">
        <v>683</v>
      </c>
      <c r="BV20" s="325">
        <v>0</v>
      </c>
      <c r="BW20" s="325" t="s">
        <v>178</v>
      </c>
      <c r="BX20" s="326">
        <v>0</v>
      </c>
      <c r="BY20" s="325" t="s">
        <v>656</v>
      </c>
      <c r="BZ20" s="327" t="s">
        <v>178</v>
      </c>
      <c r="CA20" s="319" t="s">
        <v>683</v>
      </c>
      <c r="CB20" s="325">
        <v>8</v>
      </c>
      <c r="CC20" s="325" t="s">
        <v>178</v>
      </c>
      <c r="CD20" s="326">
        <v>0</v>
      </c>
      <c r="CE20" s="325" t="s">
        <v>684</v>
      </c>
      <c r="CF20" s="324" t="s">
        <v>178</v>
      </c>
      <c r="CG20" s="328"/>
      <c r="CH20" s="328" t="s">
        <v>685</v>
      </c>
      <c r="CI20" s="328" t="s">
        <v>684</v>
      </c>
      <c r="CJ20" s="328" t="s">
        <v>656</v>
      </c>
      <c r="CK20" s="328"/>
      <c r="CL20" s="328"/>
      <c r="CM20" s="328"/>
    </row>
    <row r="21" spans="1:91" ht="28.5" customHeight="1" x14ac:dyDescent="0.25">
      <c r="A21" s="319" t="s">
        <v>645</v>
      </c>
      <c r="B21" s="320" t="s">
        <v>176</v>
      </c>
      <c r="C21" s="321" t="s">
        <v>177</v>
      </c>
      <c r="D21" s="320" t="s">
        <v>207</v>
      </c>
      <c r="E21" s="320" t="s">
        <v>208</v>
      </c>
      <c r="F21" s="320" t="s">
        <v>209</v>
      </c>
      <c r="G21" s="330">
        <v>4</v>
      </c>
      <c r="H21" s="330" t="s">
        <v>210</v>
      </c>
      <c r="I21" s="320" t="s">
        <v>73</v>
      </c>
      <c r="J21" s="322">
        <v>46204</v>
      </c>
      <c r="K21" s="323">
        <v>46387</v>
      </c>
      <c r="L21" s="324" t="s">
        <v>686</v>
      </c>
      <c r="M21" s="320" t="s">
        <v>686</v>
      </c>
      <c r="N21" s="325">
        <v>4</v>
      </c>
      <c r="O21" s="325" t="s">
        <v>178</v>
      </c>
      <c r="P21" s="326">
        <v>0</v>
      </c>
      <c r="Q21" s="325" t="s">
        <v>656</v>
      </c>
      <c r="R21" s="324" t="s">
        <v>178</v>
      </c>
      <c r="S21" s="320" t="s">
        <v>686</v>
      </c>
      <c r="T21" s="325">
        <v>4</v>
      </c>
      <c r="U21" s="325" t="s">
        <v>178</v>
      </c>
      <c r="V21" s="326">
        <v>0</v>
      </c>
      <c r="W21" s="325" t="s">
        <v>656</v>
      </c>
      <c r="X21" s="327" t="s">
        <v>178</v>
      </c>
      <c r="Y21" s="319" t="s">
        <v>686</v>
      </c>
      <c r="Z21" s="325">
        <v>4</v>
      </c>
      <c r="AA21" s="325" t="s">
        <v>178</v>
      </c>
      <c r="AB21" s="326">
        <v>0</v>
      </c>
      <c r="AC21" s="325" t="s">
        <v>656</v>
      </c>
      <c r="AD21" s="324" t="s">
        <v>178</v>
      </c>
      <c r="AE21" s="320" t="s">
        <v>686</v>
      </c>
      <c r="AF21" s="325">
        <v>4</v>
      </c>
      <c r="AG21" s="325" t="s">
        <v>178</v>
      </c>
      <c r="AH21" s="326">
        <v>0</v>
      </c>
      <c r="AI21" s="325" t="s">
        <v>656</v>
      </c>
      <c r="AJ21" s="324" t="s">
        <v>178</v>
      </c>
      <c r="AK21" s="320" t="s">
        <v>686</v>
      </c>
      <c r="AL21" s="325">
        <v>4</v>
      </c>
      <c r="AM21" s="325" t="s">
        <v>178</v>
      </c>
      <c r="AN21" s="326">
        <v>0</v>
      </c>
      <c r="AO21" s="325" t="s">
        <v>656</v>
      </c>
      <c r="AP21" s="324" t="s">
        <v>178</v>
      </c>
      <c r="AQ21" s="320" t="s">
        <v>686</v>
      </c>
      <c r="AR21" s="325">
        <v>4</v>
      </c>
      <c r="AS21" s="325" t="s">
        <v>178</v>
      </c>
      <c r="AT21" s="326">
        <v>0</v>
      </c>
      <c r="AU21" s="325" t="s">
        <v>656</v>
      </c>
      <c r="AV21" s="324" t="s">
        <v>178</v>
      </c>
      <c r="AW21" s="320" t="s">
        <v>686</v>
      </c>
      <c r="AX21" s="325">
        <v>4</v>
      </c>
      <c r="AY21" s="325" t="s">
        <v>178</v>
      </c>
      <c r="AZ21" s="326">
        <v>0</v>
      </c>
      <c r="BA21" s="325" t="s">
        <v>656</v>
      </c>
      <c r="BB21" s="324" t="s">
        <v>178</v>
      </c>
      <c r="BC21" s="320" t="s">
        <v>686</v>
      </c>
      <c r="BD21" s="325">
        <v>4</v>
      </c>
      <c r="BE21" s="325" t="s">
        <v>178</v>
      </c>
      <c r="BF21" s="326">
        <v>0</v>
      </c>
      <c r="BG21" s="325" t="s">
        <v>656</v>
      </c>
      <c r="BH21" s="324" t="s">
        <v>178</v>
      </c>
      <c r="BI21" s="320" t="s">
        <v>686</v>
      </c>
      <c r="BJ21" s="325">
        <v>4</v>
      </c>
      <c r="BK21" s="325" t="s">
        <v>178</v>
      </c>
      <c r="BL21" s="326">
        <v>0</v>
      </c>
      <c r="BM21" s="325" t="s">
        <v>687</v>
      </c>
      <c r="BN21" s="324" t="s">
        <v>178</v>
      </c>
      <c r="BO21" s="320" t="s">
        <v>686</v>
      </c>
      <c r="BP21" s="325">
        <v>4</v>
      </c>
      <c r="BQ21" s="325" t="s">
        <v>178</v>
      </c>
      <c r="BR21" s="326">
        <v>0</v>
      </c>
      <c r="BS21" s="325" t="s">
        <v>687</v>
      </c>
      <c r="BT21" s="324" t="s">
        <v>178</v>
      </c>
      <c r="BU21" s="320" t="s">
        <v>686</v>
      </c>
      <c r="BV21" s="325">
        <v>4</v>
      </c>
      <c r="BW21" s="325" t="s">
        <v>178</v>
      </c>
      <c r="BX21" s="326">
        <v>0</v>
      </c>
      <c r="BY21" s="325" t="s">
        <v>687</v>
      </c>
      <c r="BZ21" s="327" t="s">
        <v>178</v>
      </c>
      <c r="CA21" s="319" t="s">
        <v>686</v>
      </c>
      <c r="CB21" s="325">
        <v>4</v>
      </c>
      <c r="CC21" s="325" t="s">
        <v>178</v>
      </c>
      <c r="CD21" s="326">
        <v>0</v>
      </c>
      <c r="CE21" s="325" t="s">
        <v>687</v>
      </c>
      <c r="CF21" s="324" t="s">
        <v>178</v>
      </c>
      <c r="CG21" s="328"/>
      <c r="CH21" s="328" t="s">
        <v>685</v>
      </c>
      <c r="CI21" s="328" t="s">
        <v>684</v>
      </c>
      <c r="CJ21" s="328" t="s">
        <v>656</v>
      </c>
      <c r="CK21" s="328"/>
      <c r="CL21" s="328"/>
      <c r="CM21" s="328"/>
    </row>
    <row r="22" spans="1:91" ht="28.5" customHeight="1" x14ac:dyDescent="0.25">
      <c r="A22" s="319" t="s">
        <v>645</v>
      </c>
      <c r="B22" s="320" t="s">
        <v>176</v>
      </c>
      <c r="C22" s="321" t="s">
        <v>211</v>
      </c>
      <c r="D22" s="320" t="s">
        <v>212</v>
      </c>
      <c r="E22" s="320" t="s">
        <v>688</v>
      </c>
      <c r="F22" s="320" t="s">
        <v>214</v>
      </c>
      <c r="G22" s="320">
        <v>2</v>
      </c>
      <c r="H22" s="320" t="s">
        <v>689</v>
      </c>
      <c r="I22" s="320" t="s">
        <v>73</v>
      </c>
      <c r="J22" s="322">
        <v>46023</v>
      </c>
      <c r="K22" s="321" t="s">
        <v>216</v>
      </c>
      <c r="L22" s="324" t="s">
        <v>690</v>
      </c>
      <c r="M22" s="320" t="s">
        <v>691</v>
      </c>
      <c r="N22" s="325">
        <v>0</v>
      </c>
      <c r="O22" s="325" t="s">
        <v>178</v>
      </c>
      <c r="P22" s="326">
        <v>0</v>
      </c>
      <c r="Q22" s="325" t="s">
        <v>656</v>
      </c>
      <c r="R22" s="324" t="s">
        <v>178</v>
      </c>
      <c r="S22" s="320" t="s">
        <v>691</v>
      </c>
      <c r="T22" s="325">
        <v>0</v>
      </c>
      <c r="U22" s="325" t="s">
        <v>178</v>
      </c>
      <c r="V22" s="326">
        <v>0</v>
      </c>
      <c r="W22" s="325" t="s">
        <v>656</v>
      </c>
      <c r="X22" s="327" t="s">
        <v>178</v>
      </c>
      <c r="Y22" s="319" t="s">
        <v>691</v>
      </c>
      <c r="Z22" s="325">
        <v>0</v>
      </c>
      <c r="AA22" s="325" t="s">
        <v>178</v>
      </c>
      <c r="AB22" s="326">
        <v>0</v>
      </c>
      <c r="AC22" s="325" t="s">
        <v>692</v>
      </c>
      <c r="AD22" s="324" t="s">
        <v>178</v>
      </c>
      <c r="AE22" s="320" t="s">
        <v>691</v>
      </c>
      <c r="AF22" s="325">
        <v>0</v>
      </c>
      <c r="AG22" s="325" t="s">
        <v>178</v>
      </c>
      <c r="AH22" s="326">
        <v>0</v>
      </c>
      <c r="AI22" s="325" t="s">
        <v>693</v>
      </c>
      <c r="AJ22" s="324" t="s">
        <v>178</v>
      </c>
      <c r="AK22" s="320" t="s">
        <v>691</v>
      </c>
      <c r="AL22" s="325">
        <v>0</v>
      </c>
      <c r="AM22" s="325" t="s">
        <v>178</v>
      </c>
      <c r="AN22" s="326">
        <v>0</v>
      </c>
      <c r="AO22" s="325" t="s">
        <v>693</v>
      </c>
      <c r="AP22" s="324" t="s">
        <v>178</v>
      </c>
      <c r="AQ22" s="320" t="s">
        <v>691</v>
      </c>
      <c r="AR22" s="325">
        <v>0</v>
      </c>
      <c r="AS22" s="325" t="s">
        <v>178</v>
      </c>
      <c r="AT22" s="326">
        <v>0</v>
      </c>
      <c r="AU22" s="325" t="s">
        <v>693</v>
      </c>
      <c r="AV22" s="324" t="s">
        <v>178</v>
      </c>
      <c r="AW22" s="320" t="s">
        <v>691</v>
      </c>
      <c r="AX22" s="325">
        <v>0</v>
      </c>
      <c r="AY22" s="325" t="s">
        <v>178</v>
      </c>
      <c r="AZ22" s="326">
        <v>0</v>
      </c>
      <c r="BA22" s="325" t="s">
        <v>693</v>
      </c>
      <c r="BB22" s="324" t="s">
        <v>178</v>
      </c>
      <c r="BC22" s="320" t="s">
        <v>691</v>
      </c>
      <c r="BD22" s="325">
        <v>0</v>
      </c>
      <c r="BE22" s="325" t="s">
        <v>178</v>
      </c>
      <c r="BF22" s="326">
        <v>0</v>
      </c>
      <c r="BG22" s="325" t="s">
        <v>693</v>
      </c>
      <c r="BH22" s="324" t="s">
        <v>178</v>
      </c>
      <c r="BI22" s="320" t="s">
        <v>691</v>
      </c>
      <c r="BJ22" s="325">
        <v>0</v>
      </c>
      <c r="BK22" s="325" t="s">
        <v>178</v>
      </c>
      <c r="BL22" s="326">
        <v>0</v>
      </c>
      <c r="BM22" s="325" t="s">
        <v>693</v>
      </c>
      <c r="BN22" s="324" t="s">
        <v>178</v>
      </c>
      <c r="BO22" s="320" t="s">
        <v>691</v>
      </c>
      <c r="BP22" s="325">
        <v>0</v>
      </c>
      <c r="BQ22" s="325" t="s">
        <v>178</v>
      </c>
      <c r="BR22" s="326">
        <v>0</v>
      </c>
      <c r="BS22" s="325" t="s">
        <v>693</v>
      </c>
      <c r="BT22" s="324" t="s">
        <v>178</v>
      </c>
      <c r="BU22" s="320" t="s">
        <v>691</v>
      </c>
      <c r="BV22" s="325">
        <v>0</v>
      </c>
      <c r="BW22" s="325" t="s">
        <v>178</v>
      </c>
      <c r="BX22" s="326">
        <v>0</v>
      </c>
      <c r="BY22" s="325" t="s">
        <v>693</v>
      </c>
      <c r="BZ22" s="327" t="s">
        <v>178</v>
      </c>
      <c r="CA22" s="319" t="s">
        <v>694</v>
      </c>
      <c r="CB22" s="325">
        <v>2</v>
      </c>
      <c r="CC22" s="325" t="s">
        <v>178</v>
      </c>
      <c r="CD22" s="326">
        <v>0</v>
      </c>
      <c r="CE22" s="325" t="s">
        <v>692</v>
      </c>
      <c r="CF22" s="324" t="s">
        <v>178</v>
      </c>
      <c r="CG22" s="328"/>
      <c r="CH22" s="328" t="s">
        <v>695</v>
      </c>
      <c r="CI22" s="328" t="s">
        <v>695</v>
      </c>
      <c r="CJ22" s="328" t="s">
        <v>656</v>
      </c>
      <c r="CK22" s="328"/>
      <c r="CL22" s="328"/>
      <c r="CM22" s="328"/>
    </row>
    <row r="23" spans="1:91" ht="28.5" customHeight="1" x14ac:dyDescent="0.25">
      <c r="A23" s="319" t="s">
        <v>645</v>
      </c>
      <c r="B23" s="320" t="s">
        <v>176</v>
      </c>
      <c r="C23" s="321" t="s">
        <v>218</v>
      </c>
      <c r="D23" s="320" t="s">
        <v>219</v>
      </c>
      <c r="E23" s="320" t="s">
        <v>220</v>
      </c>
      <c r="F23" s="320" t="s">
        <v>221</v>
      </c>
      <c r="G23" s="320">
        <v>86</v>
      </c>
      <c r="H23" s="320" t="s">
        <v>696</v>
      </c>
      <c r="I23" s="320" t="s">
        <v>73</v>
      </c>
      <c r="J23" s="322">
        <v>46023</v>
      </c>
      <c r="K23" s="321" t="s">
        <v>223</v>
      </c>
      <c r="L23" s="321" t="s">
        <v>697</v>
      </c>
      <c r="M23" s="320" t="s">
        <v>178</v>
      </c>
      <c r="N23" s="325">
        <v>0</v>
      </c>
      <c r="O23" s="325" t="s">
        <v>178</v>
      </c>
      <c r="P23" s="326">
        <v>0</v>
      </c>
      <c r="Q23" s="325" t="s">
        <v>656</v>
      </c>
      <c r="R23" s="324" t="s">
        <v>178</v>
      </c>
      <c r="S23" s="320" t="s">
        <v>178</v>
      </c>
      <c r="T23" s="325">
        <v>0</v>
      </c>
      <c r="U23" s="325" t="s">
        <v>178</v>
      </c>
      <c r="V23" s="326">
        <v>0</v>
      </c>
      <c r="W23" s="325" t="s">
        <v>656</v>
      </c>
      <c r="X23" s="327" t="s">
        <v>178</v>
      </c>
      <c r="Y23" s="319" t="s">
        <v>178</v>
      </c>
      <c r="Z23" s="325">
        <v>0</v>
      </c>
      <c r="AA23" s="325" t="s">
        <v>178</v>
      </c>
      <c r="AB23" s="326">
        <v>0</v>
      </c>
      <c r="AC23" s="325" t="s">
        <v>656</v>
      </c>
      <c r="AD23" s="324" t="s">
        <v>178</v>
      </c>
      <c r="AE23" s="320" t="s">
        <v>178</v>
      </c>
      <c r="AF23" s="325">
        <v>0</v>
      </c>
      <c r="AG23" s="325" t="s">
        <v>178</v>
      </c>
      <c r="AH23" s="326">
        <v>0</v>
      </c>
      <c r="AI23" s="325" t="s">
        <v>656</v>
      </c>
      <c r="AJ23" s="324" t="s">
        <v>178</v>
      </c>
      <c r="AK23" s="325" t="s">
        <v>178</v>
      </c>
      <c r="AL23" s="325">
        <v>0</v>
      </c>
      <c r="AM23" s="325" t="s">
        <v>178</v>
      </c>
      <c r="AN23" s="326">
        <v>0</v>
      </c>
      <c r="AO23" s="325" t="s">
        <v>656</v>
      </c>
      <c r="AP23" s="324" t="s">
        <v>178</v>
      </c>
      <c r="AQ23" s="320" t="s">
        <v>178</v>
      </c>
      <c r="AR23" s="325">
        <v>0</v>
      </c>
      <c r="AS23" s="325" t="s">
        <v>178</v>
      </c>
      <c r="AT23" s="326">
        <v>0</v>
      </c>
      <c r="AU23" s="325" t="s">
        <v>656</v>
      </c>
      <c r="AV23" s="324" t="s">
        <v>178</v>
      </c>
      <c r="AW23" s="320" t="s">
        <v>178</v>
      </c>
      <c r="AX23" s="325">
        <v>0</v>
      </c>
      <c r="AY23" s="325" t="s">
        <v>178</v>
      </c>
      <c r="AZ23" s="326">
        <v>0</v>
      </c>
      <c r="BA23" s="325" t="s">
        <v>656</v>
      </c>
      <c r="BB23" s="324" t="s">
        <v>178</v>
      </c>
      <c r="BC23" s="320" t="s">
        <v>178</v>
      </c>
      <c r="BD23" s="325">
        <v>0</v>
      </c>
      <c r="BE23" s="325" t="s">
        <v>178</v>
      </c>
      <c r="BF23" s="326">
        <v>0</v>
      </c>
      <c r="BG23" s="325" t="s">
        <v>656</v>
      </c>
      <c r="BH23" s="324" t="s">
        <v>178</v>
      </c>
      <c r="BI23" s="320" t="s">
        <v>178</v>
      </c>
      <c r="BJ23" s="325">
        <v>0</v>
      </c>
      <c r="BK23" s="325" t="s">
        <v>178</v>
      </c>
      <c r="BL23" s="326">
        <v>0</v>
      </c>
      <c r="BM23" s="325" t="s">
        <v>698</v>
      </c>
      <c r="BN23" s="324" t="s">
        <v>178</v>
      </c>
      <c r="BO23" s="320" t="s">
        <v>699</v>
      </c>
      <c r="BP23" s="325">
        <v>43</v>
      </c>
      <c r="BQ23" s="325" t="s">
        <v>178</v>
      </c>
      <c r="BR23" s="326">
        <v>0</v>
      </c>
      <c r="BS23" s="325" t="s">
        <v>698</v>
      </c>
      <c r="BT23" s="324" t="s">
        <v>178</v>
      </c>
      <c r="BU23" s="320" t="s">
        <v>178</v>
      </c>
      <c r="BV23" s="325">
        <v>0</v>
      </c>
      <c r="BW23" s="325" t="s">
        <v>178</v>
      </c>
      <c r="BX23" s="326">
        <v>0</v>
      </c>
      <c r="BY23" s="325" t="s">
        <v>698</v>
      </c>
      <c r="BZ23" s="327" t="s">
        <v>178</v>
      </c>
      <c r="CA23" s="319" t="s">
        <v>700</v>
      </c>
      <c r="CB23" s="325">
        <v>43</v>
      </c>
      <c r="CC23" s="325" t="s">
        <v>178</v>
      </c>
      <c r="CD23" s="326">
        <v>0</v>
      </c>
      <c r="CE23" s="325" t="s">
        <v>701</v>
      </c>
      <c r="CF23" s="324" t="s">
        <v>178</v>
      </c>
      <c r="CG23" s="328"/>
      <c r="CH23" s="328" t="s">
        <v>702</v>
      </c>
      <c r="CI23" s="328" t="s">
        <v>702</v>
      </c>
      <c r="CJ23" s="328" t="s">
        <v>656</v>
      </c>
      <c r="CK23" s="328"/>
      <c r="CL23" s="328"/>
      <c r="CM23" s="328"/>
    </row>
    <row r="24" spans="1:91" ht="28.5" customHeight="1" x14ac:dyDescent="0.25">
      <c r="A24" s="319" t="s">
        <v>645</v>
      </c>
      <c r="B24" s="320" t="s">
        <v>176</v>
      </c>
      <c r="C24" s="321" t="s">
        <v>218</v>
      </c>
      <c r="D24" s="320" t="s">
        <v>224</v>
      </c>
      <c r="E24" s="320" t="s">
        <v>235</v>
      </c>
      <c r="F24" s="320" t="s">
        <v>236</v>
      </c>
      <c r="G24" s="320">
        <v>60</v>
      </c>
      <c r="H24" s="320" t="s">
        <v>703</v>
      </c>
      <c r="I24" s="320" t="s">
        <v>73</v>
      </c>
      <c r="J24" s="322">
        <v>46023</v>
      </c>
      <c r="K24" s="321" t="s">
        <v>223</v>
      </c>
      <c r="L24" s="324" t="s">
        <v>704</v>
      </c>
      <c r="M24" s="320" t="s">
        <v>704</v>
      </c>
      <c r="N24" s="325">
        <v>0</v>
      </c>
      <c r="O24" s="325" t="s">
        <v>178</v>
      </c>
      <c r="P24" s="326">
        <v>0</v>
      </c>
      <c r="Q24" s="325" t="s">
        <v>656</v>
      </c>
      <c r="R24" s="324" t="s">
        <v>178</v>
      </c>
      <c r="S24" s="320" t="s">
        <v>704</v>
      </c>
      <c r="T24" s="325">
        <v>0</v>
      </c>
      <c r="U24" s="325" t="s">
        <v>178</v>
      </c>
      <c r="V24" s="326">
        <v>0</v>
      </c>
      <c r="W24" s="325" t="s">
        <v>656</v>
      </c>
      <c r="X24" s="327" t="s">
        <v>178</v>
      </c>
      <c r="Y24" s="319" t="s">
        <v>704</v>
      </c>
      <c r="Z24" s="325">
        <v>0</v>
      </c>
      <c r="AA24" s="325" t="s">
        <v>178</v>
      </c>
      <c r="AB24" s="326">
        <v>0</v>
      </c>
      <c r="AC24" s="325" t="s">
        <v>705</v>
      </c>
      <c r="AD24" s="324" t="s">
        <v>178</v>
      </c>
      <c r="AE24" s="320" t="s">
        <v>704</v>
      </c>
      <c r="AF24" s="325">
        <v>0</v>
      </c>
      <c r="AG24" s="325" t="s">
        <v>178</v>
      </c>
      <c r="AH24" s="326">
        <v>0</v>
      </c>
      <c r="AI24" s="325" t="s">
        <v>705</v>
      </c>
      <c r="AJ24" s="324" t="s">
        <v>178</v>
      </c>
      <c r="AK24" s="320" t="s">
        <v>704</v>
      </c>
      <c r="AL24" s="325">
        <v>0</v>
      </c>
      <c r="AM24" s="325" t="s">
        <v>178</v>
      </c>
      <c r="AN24" s="326">
        <v>0</v>
      </c>
      <c r="AO24" s="325" t="s">
        <v>705</v>
      </c>
      <c r="AP24" s="324" t="s">
        <v>178</v>
      </c>
      <c r="AQ24" s="320" t="s">
        <v>704</v>
      </c>
      <c r="AR24" s="325">
        <v>10</v>
      </c>
      <c r="AS24" s="325" t="s">
        <v>178</v>
      </c>
      <c r="AT24" s="326">
        <v>0</v>
      </c>
      <c r="AU24" s="325" t="s">
        <v>705</v>
      </c>
      <c r="AV24" s="324" t="s">
        <v>178</v>
      </c>
      <c r="AW24" s="320" t="s">
        <v>704</v>
      </c>
      <c r="AX24" s="325">
        <v>10</v>
      </c>
      <c r="AY24" s="325" t="s">
        <v>178</v>
      </c>
      <c r="AZ24" s="326">
        <v>0</v>
      </c>
      <c r="BA24" s="325" t="s">
        <v>706</v>
      </c>
      <c r="BB24" s="324" t="s">
        <v>178</v>
      </c>
      <c r="BC24" s="320" t="s">
        <v>704</v>
      </c>
      <c r="BD24" s="325">
        <v>10</v>
      </c>
      <c r="BE24" s="325" t="s">
        <v>178</v>
      </c>
      <c r="BF24" s="326">
        <v>0</v>
      </c>
      <c r="BG24" s="325" t="s">
        <v>705</v>
      </c>
      <c r="BH24" s="324" t="s">
        <v>178</v>
      </c>
      <c r="BI24" s="320" t="s">
        <v>704</v>
      </c>
      <c r="BJ24" s="325">
        <v>10</v>
      </c>
      <c r="BK24" s="325" t="s">
        <v>178</v>
      </c>
      <c r="BL24" s="326">
        <v>0</v>
      </c>
      <c r="BM24" s="325" t="s">
        <v>705</v>
      </c>
      <c r="BN24" s="324" t="s">
        <v>178</v>
      </c>
      <c r="BO24" s="320" t="s">
        <v>704</v>
      </c>
      <c r="BP24" s="325">
        <v>10</v>
      </c>
      <c r="BQ24" s="325" t="s">
        <v>178</v>
      </c>
      <c r="BR24" s="326">
        <v>0</v>
      </c>
      <c r="BS24" s="325" t="s">
        <v>705</v>
      </c>
      <c r="BT24" s="324" t="s">
        <v>178</v>
      </c>
      <c r="BU24" s="320" t="s">
        <v>704</v>
      </c>
      <c r="BV24" s="325">
        <v>10</v>
      </c>
      <c r="BW24" s="325" t="s">
        <v>178</v>
      </c>
      <c r="BX24" s="326">
        <v>0</v>
      </c>
      <c r="BY24" s="325" t="s">
        <v>707</v>
      </c>
      <c r="BZ24" s="327" t="s">
        <v>178</v>
      </c>
      <c r="CA24" s="319" t="s">
        <v>704</v>
      </c>
      <c r="CB24" s="325">
        <v>0</v>
      </c>
      <c r="CC24" s="325" t="s">
        <v>178</v>
      </c>
      <c r="CD24" s="326">
        <v>0</v>
      </c>
      <c r="CE24" s="325" t="s">
        <v>708</v>
      </c>
      <c r="CF24" s="324" t="s">
        <v>178</v>
      </c>
      <c r="CG24" s="328"/>
      <c r="CH24" s="328" t="s">
        <v>709</v>
      </c>
      <c r="CI24" s="328" t="s">
        <v>710</v>
      </c>
      <c r="CJ24" s="328" t="s">
        <v>656</v>
      </c>
      <c r="CK24" s="328"/>
      <c r="CL24" s="328"/>
      <c r="CM24" s="328"/>
    </row>
    <row r="25" spans="1:91" ht="28.5" customHeight="1" x14ac:dyDescent="0.25">
      <c r="A25" s="319" t="s">
        <v>645</v>
      </c>
      <c r="B25" s="320" t="s">
        <v>176</v>
      </c>
      <c r="C25" s="321" t="s">
        <v>228</v>
      </c>
      <c r="D25" s="320" t="s">
        <v>229</v>
      </c>
      <c r="E25" s="320" t="s">
        <v>711</v>
      </c>
      <c r="F25" s="320" t="s">
        <v>712</v>
      </c>
      <c r="G25" s="320">
        <v>2</v>
      </c>
      <c r="H25" s="320" t="s">
        <v>231</v>
      </c>
      <c r="I25" s="320" t="s">
        <v>232</v>
      </c>
      <c r="J25" s="322">
        <v>46054</v>
      </c>
      <c r="K25" s="323">
        <v>46387</v>
      </c>
      <c r="L25" s="321" t="s">
        <v>713</v>
      </c>
      <c r="M25" s="320" t="s">
        <v>178</v>
      </c>
      <c r="N25" s="325">
        <v>0</v>
      </c>
      <c r="O25" s="325" t="s">
        <v>178</v>
      </c>
      <c r="P25" s="326">
        <v>0</v>
      </c>
      <c r="Q25" s="325" t="s">
        <v>656</v>
      </c>
      <c r="R25" s="324" t="s">
        <v>178</v>
      </c>
      <c r="S25" s="320" t="s">
        <v>178</v>
      </c>
      <c r="T25" s="325">
        <v>0</v>
      </c>
      <c r="U25" s="325" t="s">
        <v>178</v>
      </c>
      <c r="V25" s="326">
        <v>0</v>
      </c>
      <c r="W25" s="325" t="s">
        <v>656</v>
      </c>
      <c r="X25" s="327" t="s">
        <v>178</v>
      </c>
      <c r="Y25" s="319" t="s">
        <v>178</v>
      </c>
      <c r="Z25" s="325">
        <v>0</v>
      </c>
      <c r="AA25" s="325" t="s">
        <v>178</v>
      </c>
      <c r="AB25" s="326">
        <v>0</v>
      </c>
      <c r="AC25" s="325" t="s">
        <v>714</v>
      </c>
      <c r="AD25" s="324" t="s">
        <v>178</v>
      </c>
      <c r="AE25" s="320" t="s">
        <v>178</v>
      </c>
      <c r="AF25" s="325">
        <v>0</v>
      </c>
      <c r="AG25" s="325" t="s">
        <v>178</v>
      </c>
      <c r="AH25" s="326">
        <v>0</v>
      </c>
      <c r="AI25" s="325" t="s">
        <v>714</v>
      </c>
      <c r="AJ25" s="324" t="s">
        <v>178</v>
      </c>
      <c r="AK25" s="320" t="s">
        <v>178</v>
      </c>
      <c r="AL25" s="325">
        <v>0</v>
      </c>
      <c r="AM25" s="325" t="s">
        <v>178</v>
      </c>
      <c r="AN25" s="326">
        <v>0</v>
      </c>
      <c r="AO25" s="325" t="s">
        <v>714</v>
      </c>
      <c r="AP25" s="324" t="s">
        <v>178</v>
      </c>
      <c r="AQ25" s="320" t="s">
        <v>715</v>
      </c>
      <c r="AR25" s="325">
        <v>1</v>
      </c>
      <c r="AS25" s="325" t="s">
        <v>178</v>
      </c>
      <c r="AT25" s="326">
        <v>0</v>
      </c>
      <c r="AU25" s="325" t="s">
        <v>714</v>
      </c>
      <c r="AV25" s="324" t="s">
        <v>178</v>
      </c>
      <c r="AW25" s="320" t="s">
        <v>178</v>
      </c>
      <c r="AX25" s="325">
        <v>0</v>
      </c>
      <c r="AY25" s="325" t="s">
        <v>178</v>
      </c>
      <c r="AZ25" s="326">
        <v>0</v>
      </c>
      <c r="BA25" s="325" t="s">
        <v>714</v>
      </c>
      <c r="BB25" s="324" t="s">
        <v>178</v>
      </c>
      <c r="BC25" s="320" t="s">
        <v>178</v>
      </c>
      <c r="BD25" s="325">
        <v>0</v>
      </c>
      <c r="BE25" s="325" t="s">
        <v>178</v>
      </c>
      <c r="BF25" s="326">
        <v>0</v>
      </c>
      <c r="BG25" s="325" t="s">
        <v>716</v>
      </c>
      <c r="BH25" s="324" t="s">
        <v>178</v>
      </c>
      <c r="BI25" s="320" t="s">
        <v>178</v>
      </c>
      <c r="BJ25" s="325">
        <v>0</v>
      </c>
      <c r="BK25" s="325" t="s">
        <v>178</v>
      </c>
      <c r="BL25" s="326">
        <v>0</v>
      </c>
      <c r="BM25" s="325" t="s">
        <v>716</v>
      </c>
      <c r="BN25" s="324" t="s">
        <v>178</v>
      </c>
      <c r="BO25" s="320" t="s">
        <v>178</v>
      </c>
      <c r="BP25" s="325">
        <v>0</v>
      </c>
      <c r="BQ25" s="325" t="s">
        <v>178</v>
      </c>
      <c r="BR25" s="326">
        <v>0</v>
      </c>
      <c r="BS25" s="325" t="s">
        <v>717</v>
      </c>
      <c r="BT25" s="324" t="s">
        <v>178</v>
      </c>
      <c r="BU25" s="320" t="s">
        <v>178</v>
      </c>
      <c r="BV25" s="325">
        <v>0</v>
      </c>
      <c r="BW25" s="325" t="s">
        <v>178</v>
      </c>
      <c r="BX25" s="326">
        <v>0</v>
      </c>
      <c r="BY25" s="325" t="s">
        <v>717</v>
      </c>
      <c r="BZ25" s="327" t="s">
        <v>178</v>
      </c>
      <c r="CA25" s="319" t="s">
        <v>718</v>
      </c>
      <c r="CB25" s="325">
        <v>1</v>
      </c>
      <c r="CC25" s="325" t="s">
        <v>178</v>
      </c>
      <c r="CD25" s="326">
        <v>0</v>
      </c>
      <c r="CE25" s="325" t="s">
        <v>719</v>
      </c>
      <c r="CF25" s="324" t="s">
        <v>178</v>
      </c>
      <c r="CG25" s="328"/>
      <c r="CH25" s="328" t="s">
        <v>720</v>
      </c>
      <c r="CI25" s="328" t="s">
        <v>721</v>
      </c>
      <c r="CJ25" s="328" t="s">
        <v>656</v>
      </c>
      <c r="CK25" s="328"/>
      <c r="CL25" s="328"/>
      <c r="CM25" s="328"/>
    </row>
    <row r="26" spans="1:91" ht="28.5" customHeight="1" x14ac:dyDescent="0.25">
      <c r="A26" s="319" t="s">
        <v>645</v>
      </c>
      <c r="B26" s="320" t="s">
        <v>176</v>
      </c>
      <c r="C26" s="321" t="s">
        <v>228</v>
      </c>
      <c r="D26" s="320" t="s">
        <v>229</v>
      </c>
      <c r="E26" s="320" t="s">
        <v>711</v>
      </c>
      <c r="F26" s="320" t="s">
        <v>712</v>
      </c>
      <c r="G26" s="320">
        <v>12</v>
      </c>
      <c r="H26" s="320" t="s">
        <v>722</v>
      </c>
      <c r="I26" s="320" t="s">
        <v>723</v>
      </c>
      <c r="J26" s="322">
        <v>46054</v>
      </c>
      <c r="K26" s="323">
        <v>46387</v>
      </c>
      <c r="L26" s="321" t="s">
        <v>724</v>
      </c>
      <c r="M26" s="320" t="s">
        <v>725</v>
      </c>
      <c r="N26" s="325">
        <v>1</v>
      </c>
      <c r="O26" s="325" t="s">
        <v>178</v>
      </c>
      <c r="P26" s="326">
        <v>0</v>
      </c>
      <c r="Q26" s="325" t="s">
        <v>656</v>
      </c>
      <c r="R26" s="324" t="s">
        <v>178</v>
      </c>
      <c r="S26" s="320" t="s">
        <v>726</v>
      </c>
      <c r="T26" s="325">
        <v>1</v>
      </c>
      <c r="U26" s="325" t="s">
        <v>178</v>
      </c>
      <c r="V26" s="326">
        <v>0</v>
      </c>
      <c r="W26" s="325" t="s">
        <v>656</v>
      </c>
      <c r="X26" s="327" t="s">
        <v>178</v>
      </c>
      <c r="Y26" s="319" t="s">
        <v>727</v>
      </c>
      <c r="Z26" s="325">
        <v>1</v>
      </c>
      <c r="AA26" s="325" t="s">
        <v>178</v>
      </c>
      <c r="AB26" s="326">
        <v>0</v>
      </c>
      <c r="AC26" s="325" t="s">
        <v>728</v>
      </c>
      <c r="AD26" s="324" t="s">
        <v>178</v>
      </c>
      <c r="AE26" s="320" t="s">
        <v>729</v>
      </c>
      <c r="AF26" s="325">
        <v>1</v>
      </c>
      <c r="AG26" s="325" t="s">
        <v>178</v>
      </c>
      <c r="AH26" s="326">
        <v>0</v>
      </c>
      <c r="AI26" s="325" t="s">
        <v>728</v>
      </c>
      <c r="AJ26" s="324" t="s">
        <v>178</v>
      </c>
      <c r="AK26" s="320" t="s">
        <v>730</v>
      </c>
      <c r="AL26" s="325">
        <v>1</v>
      </c>
      <c r="AM26" s="325" t="s">
        <v>178</v>
      </c>
      <c r="AN26" s="326">
        <v>0</v>
      </c>
      <c r="AO26" s="325" t="s">
        <v>728</v>
      </c>
      <c r="AP26" s="324" t="s">
        <v>178</v>
      </c>
      <c r="AQ26" s="320" t="s">
        <v>731</v>
      </c>
      <c r="AR26" s="325">
        <v>1</v>
      </c>
      <c r="AS26" s="325" t="s">
        <v>178</v>
      </c>
      <c r="AT26" s="326">
        <v>0</v>
      </c>
      <c r="AU26" s="325" t="s">
        <v>728</v>
      </c>
      <c r="AV26" s="324" t="s">
        <v>178</v>
      </c>
      <c r="AW26" s="320" t="s">
        <v>732</v>
      </c>
      <c r="AX26" s="325">
        <v>1</v>
      </c>
      <c r="AY26" s="325" t="s">
        <v>178</v>
      </c>
      <c r="AZ26" s="326">
        <v>0</v>
      </c>
      <c r="BA26" s="325" t="s">
        <v>728</v>
      </c>
      <c r="BB26" s="324" t="s">
        <v>178</v>
      </c>
      <c r="BC26" s="320" t="s">
        <v>733</v>
      </c>
      <c r="BD26" s="325">
        <v>1</v>
      </c>
      <c r="BE26" s="325" t="s">
        <v>178</v>
      </c>
      <c r="BF26" s="326">
        <v>0</v>
      </c>
      <c r="BG26" s="325" t="s">
        <v>728</v>
      </c>
      <c r="BH26" s="324" t="s">
        <v>178</v>
      </c>
      <c r="BI26" s="320" t="s">
        <v>734</v>
      </c>
      <c r="BJ26" s="325">
        <v>1</v>
      </c>
      <c r="BK26" s="325" t="s">
        <v>178</v>
      </c>
      <c r="BL26" s="326">
        <v>0</v>
      </c>
      <c r="BM26" s="325" t="s">
        <v>728</v>
      </c>
      <c r="BN26" s="324" t="s">
        <v>178</v>
      </c>
      <c r="BO26" s="320" t="s">
        <v>735</v>
      </c>
      <c r="BP26" s="325">
        <v>1</v>
      </c>
      <c r="BQ26" s="325" t="s">
        <v>178</v>
      </c>
      <c r="BR26" s="326">
        <v>0</v>
      </c>
      <c r="BS26" s="325" t="s">
        <v>728</v>
      </c>
      <c r="BT26" s="324" t="s">
        <v>178</v>
      </c>
      <c r="BU26" s="320" t="s">
        <v>736</v>
      </c>
      <c r="BV26" s="325">
        <v>1</v>
      </c>
      <c r="BW26" s="325" t="s">
        <v>178</v>
      </c>
      <c r="BX26" s="326">
        <v>0</v>
      </c>
      <c r="BY26" s="325" t="s">
        <v>728</v>
      </c>
      <c r="BZ26" s="327" t="s">
        <v>178</v>
      </c>
      <c r="CA26" s="319" t="s">
        <v>737</v>
      </c>
      <c r="CB26" s="325">
        <v>1</v>
      </c>
      <c r="CC26" s="325" t="s">
        <v>178</v>
      </c>
      <c r="CD26" s="326">
        <v>0</v>
      </c>
      <c r="CE26" s="325" t="s">
        <v>738</v>
      </c>
      <c r="CF26" s="324" t="s">
        <v>178</v>
      </c>
      <c r="CG26" s="328"/>
      <c r="CH26" s="328" t="s">
        <v>739</v>
      </c>
      <c r="CI26" s="328" t="s">
        <v>740</v>
      </c>
      <c r="CJ26" s="328" t="s">
        <v>656</v>
      </c>
      <c r="CK26" s="328"/>
      <c r="CL26" s="328"/>
      <c r="CM26" s="328"/>
    </row>
    <row r="27" spans="1:91" ht="28.5" customHeight="1" x14ac:dyDescent="0.25">
      <c r="A27" s="319" t="s">
        <v>645</v>
      </c>
      <c r="B27" s="320" t="s">
        <v>176</v>
      </c>
      <c r="C27" s="321" t="s">
        <v>741</v>
      </c>
      <c r="D27" s="320" t="s">
        <v>234</v>
      </c>
      <c r="E27" s="320" t="s">
        <v>225</v>
      </c>
      <c r="F27" s="320" t="s">
        <v>712</v>
      </c>
      <c r="G27" s="320">
        <v>5</v>
      </c>
      <c r="H27" s="320" t="s">
        <v>742</v>
      </c>
      <c r="I27" s="320" t="s">
        <v>73</v>
      </c>
      <c r="J27" s="322">
        <v>46023</v>
      </c>
      <c r="K27" s="321" t="s">
        <v>223</v>
      </c>
      <c r="L27" s="321" t="s">
        <v>743</v>
      </c>
      <c r="M27" s="320" t="s">
        <v>744</v>
      </c>
      <c r="N27" s="325">
        <v>0</v>
      </c>
      <c r="O27" s="325" t="s">
        <v>178</v>
      </c>
      <c r="P27" s="326">
        <v>0</v>
      </c>
      <c r="Q27" s="325" t="s">
        <v>656</v>
      </c>
      <c r="R27" s="324" t="s">
        <v>178</v>
      </c>
      <c r="S27" s="320" t="s">
        <v>744</v>
      </c>
      <c r="T27" s="325">
        <v>0</v>
      </c>
      <c r="U27" s="325" t="s">
        <v>178</v>
      </c>
      <c r="V27" s="326">
        <v>0</v>
      </c>
      <c r="W27" s="325" t="s">
        <v>656</v>
      </c>
      <c r="X27" s="327" t="s">
        <v>178</v>
      </c>
      <c r="Y27" s="319" t="s">
        <v>744</v>
      </c>
      <c r="Z27" s="325">
        <v>0</v>
      </c>
      <c r="AA27" s="325" t="s">
        <v>178</v>
      </c>
      <c r="AB27" s="326">
        <v>0</v>
      </c>
      <c r="AC27" s="325" t="s">
        <v>745</v>
      </c>
      <c r="AD27" s="324" t="s">
        <v>178</v>
      </c>
      <c r="AE27" s="320" t="s">
        <v>744</v>
      </c>
      <c r="AF27" s="325">
        <v>0</v>
      </c>
      <c r="AG27" s="325" t="s">
        <v>178</v>
      </c>
      <c r="AH27" s="326">
        <v>0</v>
      </c>
      <c r="AI27" s="325" t="s">
        <v>746</v>
      </c>
      <c r="AJ27" s="324" t="s">
        <v>178</v>
      </c>
      <c r="AK27" s="320" t="s">
        <v>744</v>
      </c>
      <c r="AL27" s="325">
        <v>0</v>
      </c>
      <c r="AM27" s="325" t="s">
        <v>178</v>
      </c>
      <c r="AN27" s="326">
        <v>0</v>
      </c>
      <c r="AO27" s="325" t="s">
        <v>747</v>
      </c>
      <c r="AP27" s="324" t="s">
        <v>178</v>
      </c>
      <c r="AQ27" s="320" t="s">
        <v>744</v>
      </c>
      <c r="AR27" s="325">
        <v>0</v>
      </c>
      <c r="AS27" s="325" t="s">
        <v>178</v>
      </c>
      <c r="AT27" s="326">
        <v>0</v>
      </c>
      <c r="AU27" s="325" t="s">
        <v>748</v>
      </c>
      <c r="AV27" s="324" t="s">
        <v>178</v>
      </c>
      <c r="AW27" s="320" t="s">
        <v>744</v>
      </c>
      <c r="AX27" s="325">
        <v>0</v>
      </c>
      <c r="AY27" s="325" t="s">
        <v>178</v>
      </c>
      <c r="AZ27" s="326">
        <v>0</v>
      </c>
      <c r="BA27" s="325" t="s">
        <v>747</v>
      </c>
      <c r="BB27" s="324" t="s">
        <v>178</v>
      </c>
      <c r="BC27" s="320" t="s">
        <v>744</v>
      </c>
      <c r="BD27" s="325">
        <v>0</v>
      </c>
      <c r="BE27" s="325" t="s">
        <v>178</v>
      </c>
      <c r="BF27" s="326">
        <v>0</v>
      </c>
      <c r="BG27" s="325" t="s">
        <v>748</v>
      </c>
      <c r="BH27" s="324" t="s">
        <v>178</v>
      </c>
      <c r="BI27" s="320" t="s">
        <v>744</v>
      </c>
      <c r="BJ27" s="325">
        <v>0</v>
      </c>
      <c r="BK27" s="325" t="s">
        <v>178</v>
      </c>
      <c r="BL27" s="326">
        <v>0</v>
      </c>
      <c r="BM27" s="325" t="s">
        <v>747</v>
      </c>
      <c r="BN27" s="324" t="s">
        <v>178</v>
      </c>
      <c r="BO27" s="320" t="s">
        <v>744</v>
      </c>
      <c r="BP27" s="325">
        <v>0</v>
      </c>
      <c r="BQ27" s="325" t="s">
        <v>178</v>
      </c>
      <c r="BR27" s="326">
        <v>0</v>
      </c>
      <c r="BS27" s="325" t="s">
        <v>748</v>
      </c>
      <c r="BT27" s="324" t="s">
        <v>178</v>
      </c>
      <c r="BU27" s="320" t="s">
        <v>744</v>
      </c>
      <c r="BV27" s="325">
        <v>0</v>
      </c>
      <c r="BW27" s="325" t="s">
        <v>178</v>
      </c>
      <c r="BX27" s="326">
        <v>0</v>
      </c>
      <c r="BY27" s="325" t="s">
        <v>747</v>
      </c>
      <c r="BZ27" s="327" t="s">
        <v>178</v>
      </c>
      <c r="CA27" s="319" t="s">
        <v>749</v>
      </c>
      <c r="CB27" s="325">
        <v>5</v>
      </c>
      <c r="CC27" s="325" t="s">
        <v>178</v>
      </c>
      <c r="CD27" s="326">
        <v>0</v>
      </c>
      <c r="CE27" s="325" t="s">
        <v>750</v>
      </c>
      <c r="CF27" s="324" t="s">
        <v>178</v>
      </c>
      <c r="CG27" s="328"/>
      <c r="CH27" s="329" t="s">
        <v>751</v>
      </c>
      <c r="CI27" s="329" t="s">
        <v>752</v>
      </c>
      <c r="CJ27" s="328" t="s">
        <v>656</v>
      </c>
      <c r="CK27" s="328"/>
      <c r="CL27" s="328"/>
      <c r="CM27" s="328"/>
    </row>
    <row r="28" spans="1:91" ht="28.5" customHeight="1" x14ac:dyDescent="0.25">
      <c r="A28" s="319" t="s">
        <v>645</v>
      </c>
      <c r="B28" s="320" t="s">
        <v>176</v>
      </c>
      <c r="C28" s="321" t="s">
        <v>753</v>
      </c>
      <c r="D28" s="320" t="s">
        <v>239</v>
      </c>
      <c r="E28" s="320" t="s">
        <v>240</v>
      </c>
      <c r="F28" s="320" t="s">
        <v>241</v>
      </c>
      <c r="G28" s="320">
        <v>12</v>
      </c>
      <c r="H28" s="320" t="s">
        <v>242</v>
      </c>
      <c r="I28" s="320" t="s">
        <v>73</v>
      </c>
      <c r="J28" s="322">
        <v>46023</v>
      </c>
      <c r="K28" s="323">
        <v>46387</v>
      </c>
      <c r="L28" s="324" t="s">
        <v>754</v>
      </c>
      <c r="M28" s="320" t="s">
        <v>755</v>
      </c>
      <c r="N28" s="325">
        <v>1</v>
      </c>
      <c r="O28" s="325" t="s">
        <v>178</v>
      </c>
      <c r="P28" s="326">
        <v>0</v>
      </c>
      <c r="Q28" s="325" t="s">
        <v>656</v>
      </c>
      <c r="R28" s="324" t="s">
        <v>178</v>
      </c>
      <c r="S28" s="320" t="s">
        <v>756</v>
      </c>
      <c r="T28" s="325">
        <v>1</v>
      </c>
      <c r="U28" s="325" t="s">
        <v>178</v>
      </c>
      <c r="V28" s="326">
        <v>0</v>
      </c>
      <c r="W28" s="325" t="s">
        <v>656</v>
      </c>
      <c r="X28" s="327" t="s">
        <v>178</v>
      </c>
      <c r="Y28" s="319" t="s">
        <v>757</v>
      </c>
      <c r="Z28" s="325">
        <v>1</v>
      </c>
      <c r="AA28" s="325" t="s">
        <v>178</v>
      </c>
      <c r="AB28" s="326">
        <v>0</v>
      </c>
      <c r="AC28" s="325" t="s">
        <v>758</v>
      </c>
      <c r="AD28" s="324" t="s">
        <v>178</v>
      </c>
      <c r="AE28" s="320" t="s">
        <v>759</v>
      </c>
      <c r="AF28" s="325">
        <v>1</v>
      </c>
      <c r="AG28" s="325" t="s">
        <v>178</v>
      </c>
      <c r="AH28" s="326">
        <v>0</v>
      </c>
      <c r="AI28" s="325" t="s">
        <v>758</v>
      </c>
      <c r="AJ28" s="324" t="s">
        <v>178</v>
      </c>
      <c r="AK28" s="320" t="s">
        <v>760</v>
      </c>
      <c r="AL28" s="325">
        <v>1</v>
      </c>
      <c r="AM28" s="325" t="s">
        <v>178</v>
      </c>
      <c r="AN28" s="326">
        <v>0</v>
      </c>
      <c r="AO28" s="325" t="s">
        <v>761</v>
      </c>
      <c r="AP28" s="324" t="s">
        <v>178</v>
      </c>
      <c r="AQ28" s="320" t="s">
        <v>762</v>
      </c>
      <c r="AR28" s="325">
        <v>1</v>
      </c>
      <c r="AS28" s="325" t="s">
        <v>178</v>
      </c>
      <c r="AT28" s="326">
        <v>0</v>
      </c>
      <c r="AU28" s="325" t="s">
        <v>763</v>
      </c>
      <c r="AV28" s="324" t="s">
        <v>178</v>
      </c>
      <c r="AW28" s="320" t="s">
        <v>764</v>
      </c>
      <c r="AX28" s="325">
        <v>1</v>
      </c>
      <c r="AY28" s="325" t="s">
        <v>178</v>
      </c>
      <c r="AZ28" s="326">
        <v>0</v>
      </c>
      <c r="BA28" s="325" t="s">
        <v>765</v>
      </c>
      <c r="BB28" s="324" t="s">
        <v>178</v>
      </c>
      <c r="BC28" s="320" t="s">
        <v>766</v>
      </c>
      <c r="BD28" s="325">
        <v>1</v>
      </c>
      <c r="BE28" s="325" t="s">
        <v>178</v>
      </c>
      <c r="BF28" s="326">
        <v>0</v>
      </c>
      <c r="BG28" s="325" t="s">
        <v>767</v>
      </c>
      <c r="BH28" s="324" t="s">
        <v>178</v>
      </c>
      <c r="BI28" s="320" t="s">
        <v>768</v>
      </c>
      <c r="BJ28" s="325">
        <v>1</v>
      </c>
      <c r="BK28" s="325" t="s">
        <v>178</v>
      </c>
      <c r="BL28" s="326">
        <v>0</v>
      </c>
      <c r="BM28" s="325" t="s">
        <v>769</v>
      </c>
      <c r="BN28" s="324" t="s">
        <v>178</v>
      </c>
      <c r="BO28" s="320" t="s">
        <v>770</v>
      </c>
      <c r="BP28" s="325">
        <v>1</v>
      </c>
      <c r="BQ28" s="325" t="s">
        <v>178</v>
      </c>
      <c r="BR28" s="326">
        <v>0</v>
      </c>
      <c r="BS28" s="325" t="s">
        <v>771</v>
      </c>
      <c r="BT28" s="324" t="s">
        <v>178</v>
      </c>
      <c r="BU28" s="320" t="s">
        <v>772</v>
      </c>
      <c r="BV28" s="325">
        <v>1</v>
      </c>
      <c r="BW28" s="325" t="s">
        <v>178</v>
      </c>
      <c r="BX28" s="326">
        <v>0</v>
      </c>
      <c r="BY28" s="325" t="s">
        <v>763</v>
      </c>
      <c r="BZ28" s="327" t="s">
        <v>178</v>
      </c>
      <c r="CA28" s="319" t="s">
        <v>773</v>
      </c>
      <c r="CB28" s="325">
        <v>1</v>
      </c>
      <c r="CC28" s="325" t="s">
        <v>178</v>
      </c>
      <c r="CD28" s="326">
        <v>0</v>
      </c>
      <c r="CE28" s="325" t="s">
        <v>774</v>
      </c>
      <c r="CF28" s="324" t="s">
        <v>178</v>
      </c>
      <c r="CG28" s="328"/>
      <c r="CH28" s="328" t="s">
        <v>775</v>
      </c>
      <c r="CI28" s="328" t="s">
        <v>776</v>
      </c>
      <c r="CJ28" s="328" t="s">
        <v>656</v>
      </c>
      <c r="CK28" s="328"/>
      <c r="CL28" s="328"/>
      <c r="CM28" s="328"/>
    </row>
    <row r="29" spans="1:91" ht="28.5" customHeight="1" x14ac:dyDescent="0.25">
      <c r="A29" s="319" t="s">
        <v>645</v>
      </c>
      <c r="B29" s="320" t="s">
        <v>176</v>
      </c>
      <c r="C29" s="321" t="s">
        <v>753</v>
      </c>
      <c r="D29" s="320" t="s">
        <v>239</v>
      </c>
      <c r="E29" s="320" t="s">
        <v>240</v>
      </c>
      <c r="F29" s="320" t="s">
        <v>241</v>
      </c>
      <c r="G29" s="320">
        <v>61</v>
      </c>
      <c r="H29" s="320" t="s">
        <v>244</v>
      </c>
      <c r="I29" s="320" t="s">
        <v>93</v>
      </c>
      <c r="J29" s="322">
        <v>46023</v>
      </c>
      <c r="K29" s="323">
        <v>46387</v>
      </c>
      <c r="L29" s="324" t="s">
        <v>178</v>
      </c>
      <c r="M29" s="320" t="s">
        <v>178</v>
      </c>
      <c r="N29" s="325">
        <v>0</v>
      </c>
      <c r="O29" s="325" t="s">
        <v>178</v>
      </c>
      <c r="P29" s="326">
        <v>0</v>
      </c>
      <c r="Q29" s="325" t="s">
        <v>656</v>
      </c>
      <c r="R29" s="324" t="s">
        <v>178</v>
      </c>
      <c r="S29" s="320" t="s">
        <v>178</v>
      </c>
      <c r="T29" s="325">
        <v>0</v>
      </c>
      <c r="U29" s="325" t="s">
        <v>178</v>
      </c>
      <c r="V29" s="326">
        <v>0</v>
      </c>
      <c r="W29" s="325" t="s">
        <v>656</v>
      </c>
      <c r="X29" s="327" t="s">
        <v>178</v>
      </c>
      <c r="Y29" s="319" t="s">
        <v>178</v>
      </c>
      <c r="Z29" s="325">
        <v>0</v>
      </c>
      <c r="AA29" s="325" t="s">
        <v>178</v>
      </c>
      <c r="AB29" s="326">
        <v>0</v>
      </c>
      <c r="AC29" s="325" t="s">
        <v>777</v>
      </c>
      <c r="AD29" s="324" t="s">
        <v>178</v>
      </c>
      <c r="AE29" s="320" t="s">
        <v>178</v>
      </c>
      <c r="AF29" s="325">
        <v>0</v>
      </c>
      <c r="AG29" s="325" t="s">
        <v>178</v>
      </c>
      <c r="AH29" s="326">
        <v>0</v>
      </c>
      <c r="AI29" s="325" t="s">
        <v>777</v>
      </c>
      <c r="AJ29" s="324" t="s">
        <v>178</v>
      </c>
      <c r="AK29" s="320" t="s">
        <v>178</v>
      </c>
      <c r="AL29" s="325">
        <v>0</v>
      </c>
      <c r="AM29" s="325" t="s">
        <v>178</v>
      </c>
      <c r="AN29" s="326">
        <v>0</v>
      </c>
      <c r="AO29" s="325" t="s">
        <v>777</v>
      </c>
      <c r="AP29" s="324" t="s">
        <v>178</v>
      </c>
      <c r="AQ29" s="320" t="s">
        <v>178</v>
      </c>
      <c r="AR29" s="325">
        <v>0</v>
      </c>
      <c r="AS29" s="325" t="s">
        <v>178</v>
      </c>
      <c r="AT29" s="326">
        <v>0</v>
      </c>
      <c r="AU29" s="325" t="s">
        <v>656</v>
      </c>
      <c r="AV29" s="324" t="s">
        <v>178</v>
      </c>
      <c r="AW29" s="320" t="s">
        <v>178</v>
      </c>
      <c r="AX29" s="325">
        <v>0</v>
      </c>
      <c r="AY29" s="325" t="s">
        <v>178</v>
      </c>
      <c r="AZ29" s="326">
        <v>0</v>
      </c>
      <c r="BA29" s="325" t="s">
        <v>777</v>
      </c>
      <c r="BB29" s="324" t="s">
        <v>178</v>
      </c>
      <c r="BC29" s="320" t="s">
        <v>778</v>
      </c>
      <c r="BD29" s="325">
        <v>61</v>
      </c>
      <c r="BE29" s="325" t="s">
        <v>178</v>
      </c>
      <c r="BF29" s="326">
        <v>0</v>
      </c>
      <c r="BG29" s="325" t="s">
        <v>656</v>
      </c>
      <c r="BH29" s="324" t="s">
        <v>178</v>
      </c>
      <c r="BI29" s="320" t="s">
        <v>178</v>
      </c>
      <c r="BJ29" s="325">
        <v>0</v>
      </c>
      <c r="BK29" s="325" t="s">
        <v>178</v>
      </c>
      <c r="BL29" s="326">
        <v>0</v>
      </c>
      <c r="BM29" s="325" t="s">
        <v>656</v>
      </c>
      <c r="BN29" s="324" t="s">
        <v>178</v>
      </c>
      <c r="BO29" s="320" t="s">
        <v>178</v>
      </c>
      <c r="BP29" s="325">
        <v>0</v>
      </c>
      <c r="BQ29" s="325" t="s">
        <v>178</v>
      </c>
      <c r="BR29" s="326">
        <v>0</v>
      </c>
      <c r="BS29" s="325" t="s">
        <v>656</v>
      </c>
      <c r="BT29" s="324" t="s">
        <v>178</v>
      </c>
      <c r="BU29" s="320" t="s">
        <v>178</v>
      </c>
      <c r="BV29" s="325">
        <v>0</v>
      </c>
      <c r="BW29" s="325" t="s">
        <v>178</v>
      </c>
      <c r="BX29" s="326">
        <v>0</v>
      </c>
      <c r="BY29" s="325" t="s">
        <v>656</v>
      </c>
      <c r="BZ29" s="327" t="s">
        <v>178</v>
      </c>
      <c r="CA29" s="319" t="s">
        <v>178</v>
      </c>
      <c r="CB29" s="325">
        <v>0</v>
      </c>
      <c r="CC29" s="325" t="s">
        <v>178</v>
      </c>
      <c r="CD29" s="326">
        <v>0</v>
      </c>
      <c r="CE29" s="325" t="s">
        <v>656</v>
      </c>
      <c r="CF29" s="324" t="s">
        <v>178</v>
      </c>
      <c r="CG29" s="328"/>
      <c r="CH29" s="328"/>
      <c r="CI29" s="328" t="s">
        <v>656</v>
      </c>
      <c r="CJ29" s="328" t="s">
        <v>656</v>
      </c>
      <c r="CK29" s="328"/>
      <c r="CL29" s="328"/>
      <c r="CM29" s="328"/>
    </row>
    <row r="30" spans="1:91" ht="28.5" customHeight="1" x14ac:dyDescent="0.25">
      <c r="A30" s="319" t="s">
        <v>645</v>
      </c>
      <c r="B30" s="320" t="s">
        <v>176</v>
      </c>
      <c r="C30" s="321" t="s">
        <v>753</v>
      </c>
      <c r="D30" s="320" t="s">
        <v>239</v>
      </c>
      <c r="E30" s="320" t="s">
        <v>240</v>
      </c>
      <c r="F30" s="320" t="s">
        <v>241</v>
      </c>
      <c r="G30" s="320">
        <v>12</v>
      </c>
      <c r="H30" s="320" t="s">
        <v>779</v>
      </c>
      <c r="I30" s="320" t="s">
        <v>73</v>
      </c>
      <c r="J30" s="322">
        <v>46023</v>
      </c>
      <c r="K30" s="323">
        <v>46387</v>
      </c>
      <c r="L30" s="324" t="s">
        <v>780</v>
      </c>
      <c r="M30" s="320" t="s">
        <v>781</v>
      </c>
      <c r="N30" s="325">
        <v>1</v>
      </c>
      <c r="O30" s="325" t="s">
        <v>178</v>
      </c>
      <c r="P30" s="326">
        <v>0</v>
      </c>
      <c r="Q30" s="325" t="s">
        <v>178</v>
      </c>
      <c r="R30" s="324" t="s">
        <v>178</v>
      </c>
      <c r="S30" s="320" t="s">
        <v>782</v>
      </c>
      <c r="T30" s="325">
        <v>1</v>
      </c>
      <c r="U30" s="325" t="s">
        <v>178</v>
      </c>
      <c r="V30" s="326">
        <v>0</v>
      </c>
      <c r="W30" s="325" t="s">
        <v>178</v>
      </c>
      <c r="X30" s="327" t="s">
        <v>178</v>
      </c>
      <c r="Y30" s="319" t="s">
        <v>783</v>
      </c>
      <c r="Z30" s="325">
        <v>1</v>
      </c>
      <c r="AA30" s="325" t="s">
        <v>178</v>
      </c>
      <c r="AB30" s="326">
        <v>0</v>
      </c>
      <c r="AC30" s="325" t="s">
        <v>784</v>
      </c>
      <c r="AD30" s="324" t="s">
        <v>178</v>
      </c>
      <c r="AE30" s="320" t="s">
        <v>785</v>
      </c>
      <c r="AF30" s="325">
        <v>1</v>
      </c>
      <c r="AG30" s="325" t="s">
        <v>178</v>
      </c>
      <c r="AH30" s="326">
        <v>0</v>
      </c>
      <c r="AI30" s="325" t="s">
        <v>784</v>
      </c>
      <c r="AJ30" s="324" t="s">
        <v>178</v>
      </c>
      <c r="AK30" s="320" t="s">
        <v>786</v>
      </c>
      <c r="AL30" s="325">
        <v>1</v>
      </c>
      <c r="AM30" s="325" t="s">
        <v>178</v>
      </c>
      <c r="AN30" s="326">
        <v>0</v>
      </c>
      <c r="AO30" s="325" t="s">
        <v>784</v>
      </c>
      <c r="AP30" s="324" t="s">
        <v>178</v>
      </c>
      <c r="AQ30" s="320" t="s">
        <v>787</v>
      </c>
      <c r="AR30" s="325">
        <v>1</v>
      </c>
      <c r="AS30" s="325" t="s">
        <v>178</v>
      </c>
      <c r="AT30" s="326">
        <v>0</v>
      </c>
      <c r="AU30" s="325" t="s">
        <v>784</v>
      </c>
      <c r="AV30" s="324" t="s">
        <v>178</v>
      </c>
      <c r="AW30" s="320" t="s">
        <v>788</v>
      </c>
      <c r="AX30" s="325">
        <v>1</v>
      </c>
      <c r="AY30" s="325" t="s">
        <v>178</v>
      </c>
      <c r="AZ30" s="326">
        <v>0</v>
      </c>
      <c r="BA30" s="325" t="s">
        <v>784</v>
      </c>
      <c r="BB30" s="324" t="s">
        <v>178</v>
      </c>
      <c r="BC30" s="320" t="s">
        <v>789</v>
      </c>
      <c r="BD30" s="325">
        <v>1</v>
      </c>
      <c r="BE30" s="325" t="s">
        <v>178</v>
      </c>
      <c r="BF30" s="326">
        <v>0</v>
      </c>
      <c r="BG30" s="325" t="s">
        <v>784</v>
      </c>
      <c r="BH30" s="324" t="s">
        <v>178</v>
      </c>
      <c r="BI30" s="320" t="s">
        <v>790</v>
      </c>
      <c r="BJ30" s="325">
        <v>1</v>
      </c>
      <c r="BK30" s="325" t="s">
        <v>178</v>
      </c>
      <c r="BL30" s="326">
        <v>0</v>
      </c>
      <c r="BM30" s="325" t="s">
        <v>784</v>
      </c>
      <c r="BN30" s="324" t="s">
        <v>178</v>
      </c>
      <c r="BO30" s="320" t="s">
        <v>791</v>
      </c>
      <c r="BP30" s="325">
        <v>1</v>
      </c>
      <c r="BQ30" s="325" t="s">
        <v>178</v>
      </c>
      <c r="BR30" s="326">
        <v>0</v>
      </c>
      <c r="BS30" s="325" t="s">
        <v>784</v>
      </c>
      <c r="BT30" s="324" t="s">
        <v>178</v>
      </c>
      <c r="BU30" s="320" t="s">
        <v>792</v>
      </c>
      <c r="BV30" s="325">
        <v>1</v>
      </c>
      <c r="BW30" s="325" t="s">
        <v>178</v>
      </c>
      <c r="BX30" s="326">
        <v>0</v>
      </c>
      <c r="BY30" s="325" t="s">
        <v>784</v>
      </c>
      <c r="BZ30" s="327" t="s">
        <v>178</v>
      </c>
      <c r="CA30" s="319" t="s">
        <v>793</v>
      </c>
      <c r="CB30" s="325">
        <v>1</v>
      </c>
      <c r="CC30" s="325" t="s">
        <v>178</v>
      </c>
      <c r="CD30" s="326">
        <v>0</v>
      </c>
      <c r="CE30" s="325" t="s">
        <v>794</v>
      </c>
      <c r="CF30" s="324" t="s">
        <v>178</v>
      </c>
      <c r="CG30" s="328"/>
      <c r="CH30" s="328" t="s">
        <v>795</v>
      </c>
      <c r="CI30" s="328" t="s">
        <v>796</v>
      </c>
      <c r="CJ30" s="328" t="s">
        <v>656</v>
      </c>
      <c r="CK30" s="328"/>
      <c r="CL30" s="328"/>
      <c r="CM30" s="328"/>
    </row>
  </sheetData>
  <autoFilter ref="A5:CM5" xr:uid="{ECFC4B75-3B89-4494-98CB-C086FF2CB072}"/>
  <mergeCells count="14">
    <mergeCell ref="BU4:BZ4"/>
    <mergeCell ref="CA4:CF4"/>
    <mergeCell ref="AK4:AP4"/>
    <mergeCell ref="AQ4:AV4"/>
    <mergeCell ref="AW4:BB4"/>
    <mergeCell ref="BC4:BH4"/>
    <mergeCell ref="BI4:BN4"/>
    <mergeCell ref="BO4:BT4"/>
    <mergeCell ref="AE4:AJ4"/>
    <mergeCell ref="A4:C4"/>
    <mergeCell ref="D4:L4"/>
    <mergeCell ref="M4:R4"/>
    <mergeCell ref="S4:X4"/>
    <mergeCell ref="Y4:AD4"/>
  </mergeCells>
  <conditionalFormatting sqref="CG12">
    <cfRule type="containsBlanks" dxfId="0" priority="1">
      <formula>LEN(TRIM(CG12))=0</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workbookViewId="0">
      <selection activeCell="B1" sqref="B1:C3"/>
    </sheetView>
  </sheetViews>
  <sheetFormatPr baseColWidth="10" defaultColWidth="11.42578125" defaultRowHeight="12.75" x14ac:dyDescent="0.2"/>
  <cols>
    <col min="1" max="1" width="13.140625" style="1" customWidth="1"/>
    <col min="2" max="2" width="28.42578125" style="1" bestFit="1" customWidth="1"/>
    <col min="3" max="3" width="88.7109375" style="6" customWidth="1"/>
    <col min="4" max="4" width="21.5703125" style="1" customWidth="1"/>
    <col min="5" max="16384" width="11.42578125" style="1"/>
  </cols>
  <sheetData>
    <row r="1" spans="1:4" ht="19.5" customHeight="1" x14ac:dyDescent="0.2">
      <c r="A1" s="455"/>
      <c r="B1" s="456" t="s">
        <v>921</v>
      </c>
      <c r="C1" s="457"/>
      <c r="D1" s="458" t="s">
        <v>920</v>
      </c>
    </row>
    <row r="2" spans="1:4" ht="17.25" customHeight="1" x14ac:dyDescent="0.2">
      <c r="A2" s="455"/>
      <c r="B2" s="457"/>
      <c r="C2" s="457"/>
      <c r="D2" s="459"/>
    </row>
    <row r="3" spans="1:4" ht="18.75" customHeight="1" x14ac:dyDescent="0.2">
      <c r="A3" s="455"/>
      <c r="B3" s="457"/>
      <c r="C3" s="457"/>
      <c r="D3" s="459"/>
    </row>
    <row r="5" spans="1:4" x14ac:dyDescent="0.2">
      <c r="B5" s="12" t="s">
        <v>797</v>
      </c>
      <c r="C5" s="13" t="s">
        <v>798</v>
      </c>
    </row>
    <row r="6" spans="1:4" ht="38.25" x14ac:dyDescent="0.2">
      <c r="B6" s="4" t="s">
        <v>17</v>
      </c>
      <c r="C6" s="5" t="s">
        <v>799</v>
      </c>
    </row>
    <row r="7" spans="1:4" ht="63.75" x14ac:dyDescent="0.2">
      <c r="B7" s="4" t="s">
        <v>18</v>
      </c>
      <c r="C7" s="5" t="s">
        <v>800</v>
      </c>
    </row>
    <row r="8" spans="1:4" ht="38.25" x14ac:dyDescent="0.2">
      <c r="B8" s="4" t="s">
        <v>19</v>
      </c>
      <c r="C8" s="5" t="s">
        <v>801</v>
      </c>
    </row>
    <row r="9" spans="1:4" ht="121.5" customHeight="1" x14ac:dyDescent="0.2">
      <c r="B9" s="4" t="s">
        <v>20</v>
      </c>
      <c r="C9" s="5" t="s">
        <v>802</v>
      </c>
    </row>
    <row r="10" spans="1:4" ht="127.5" x14ac:dyDescent="0.2">
      <c r="B10" s="4" t="s">
        <v>21</v>
      </c>
      <c r="C10" s="5" t="s">
        <v>803</v>
      </c>
    </row>
    <row r="11" spans="1:4" x14ac:dyDescent="0.2">
      <c r="B11" s="4" t="s">
        <v>22</v>
      </c>
      <c r="C11" s="5" t="s">
        <v>804</v>
      </c>
    </row>
    <row r="12" spans="1:4" ht="25.5" x14ac:dyDescent="0.2">
      <c r="B12" s="4" t="s">
        <v>23</v>
      </c>
      <c r="C12" s="5" t="s">
        <v>805</v>
      </c>
    </row>
    <row r="13" spans="1:4" ht="25.5" x14ac:dyDescent="0.2">
      <c r="B13" s="4" t="s">
        <v>24</v>
      </c>
      <c r="C13" s="5" t="s">
        <v>806</v>
      </c>
    </row>
    <row r="14" spans="1:4" ht="38.25" x14ac:dyDescent="0.2">
      <c r="B14" s="4" t="s">
        <v>25</v>
      </c>
      <c r="C14" s="5" t="s">
        <v>807</v>
      </c>
    </row>
    <row r="15" spans="1:4" x14ac:dyDescent="0.2">
      <c r="B15" s="4" t="s">
        <v>27</v>
      </c>
      <c r="C15" s="5" t="s">
        <v>808</v>
      </c>
    </row>
    <row r="16" spans="1:4" x14ac:dyDescent="0.2">
      <c r="B16" s="4" t="s">
        <v>28</v>
      </c>
      <c r="C16" s="5" t="s">
        <v>809</v>
      </c>
    </row>
    <row r="17" spans="2:3" x14ac:dyDescent="0.2">
      <c r="B17" s="4" t="s">
        <v>29</v>
      </c>
      <c r="C17" s="5" t="s">
        <v>810</v>
      </c>
    </row>
    <row r="18" spans="2:3" ht="38.25" x14ac:dyDescent="0.2">
      <c r="B18" s="4" t="s">
        <v>811</v>
      </c>
      <c r="C18" s="5" t="s">
        <v>812</v>
      </c>
    </row>
    <row r="19" spans="2:3" ht="165.75" x14ac:dyDescent="0.2">
      <c r="B19" s="4" t="s">
        <v>31</v>
      </c>
      <c r="C19" s="5" t="s">
        <v>813</v>
      </c>
    </row>
    <row r="20" spans="2:3" ht="25.5" x14ac:dyDescent="0.2">
      <c r="B20" s="4" t="s">
        <v>32</v>
      </c>
      <c r="C20" s="5" t="s">
        <v>814</v>
      </c>
    </row>
    <row r="21" spans="2:3" ht="25.5" x14ac:dyDescent="0.2">
      <c r="B21" s="4" t="s">
        <v>33</v>
      </c>
      <c r="C21" s="5" t="s">
        <v>815</v>
      </c>
    </row>
    <row r="22" spans="2:3" ht="25.5" x14ac:dyDescent="0.2">
      <c r="B22" s="4" t="s">
        <v>816</v>
      </c>
      <c r="C22" s="5" t="s">
        <v>817</v>
      </c>
    </row>
    <row r="23" spans="2:3" ht="25.5" x14ac:dyDescent="0.2">
      <c r="B23" s="4" t="s">
        <v>35</v>
      </c>
      <c r="C23" s="5" t="s">
        <v>818</v>
      </c>
    </row>
    <row r="24" spans="2:3" ht="25.5" x14ac:dyDescent="0.2">
      <c r="B24" s="4" t="s">
        <v>36</v>
      </c>
      <c r="C24" s="5" t="s">
        <v>819</v>
      </c>
    </row>
    <row r="25" spans="2:3" ht="25.5" x14ac:dyDescent="0.2">
      <c r="B25" s="4" t="s">
        <v>37</v>
      </c>
      <c r="C25" s="5" t="s">
        <v>820</v>
      </c>
    </row>
    <row r="26" spans="2:3" ht="165.75" x14ac:dyDescent="0.2">
      <c r="B26" s="4" t="s">
        <v>38</v>
      </c>
      <c r="C26" s="5" t="s">
        <v>821</v>
      </c>
    </row>
    <row r="27" spans="2:3" ht="63.75" x14ac:dyDescent="0.2">
      <c r="B27" s="4" t="s">
        <v>39</v>
      </c>
      <c r="C27" s="5" t="s">
        <v>822</v>
      </c>
    </row>
    <row r="28" spans="2:3" ht="63.75" x14ac:dyDescent="0.2">
      <c r="B28" s="4" t="s">
        <v>40</v>
      </c>
      <c r="C28" s="5" t="s">
        <v>823</v>
      </c>
    </row>
    <row r="29" spans="2:3" ht="153" x14ac:dyDescent="0.2">
      <c r="B29" s="4" t="s">
        <v>41</v>
      </c>
      <c r="C29" s="4" t="s">
        <v>824</v>
      </c>
    </row>
    <row r="30" spans="2:3" ht="168" customHeight="1" x14ac:dyDescent="0.2">
      <c r="B30" s="4" t="s">
        <v>42</v>
      </c>
      <c r="C30" s="5" t="s">
        <v>825</v>
      </c>
    </row>
    <row r="31" spans="2:3" ht="114.75" x14ac:dyDescent="0.2">
      <c r="B31" s="4" t="s">
        <v>43</v>
      </c>
      <c r="C31" s="5" t="s">
        <v>826</v>
      </c>
    </row>
    <row r="32" spans="2:3" ht="25.5" x14ac:dyDescent="0.2">
      <c r="B32" s="4" t="s">
        <v>558</v>
      </c>
      <c r="C32" s="4" t="s">
        <v>827</v>
      </c>
    </row>
    <row r="33" spans="2:4" ht="25.5" x14ac:dyDescent="0.2">
      <c r="B33" s="4" t="s">
        <v>559</v>
      </c>
      <c r="C33" s="4" t="s">
        <v>828</v>
      </c>
    </row>
    <row r="34" spans="2:4" ht="102" x14ac:dyDescent="0.2">
      <c r="B34" s="4" t="s">
        <v>829</v>
      </c>
      <c r="C34" s="369" t="s">
        <v>830</v>
      </c>
    </row>
    <row r="35" spans="2:4" ht="38.25" x14ac:dyDescent="0.2">
      <c r="B35" s="4" t="s">
        <v>607</v>
      </c>
      <c r="C35" s="369" t="s">
        <v>831</v>
      </c>
    </row>
    <row r="36" spans="2:4" ht="25.5" x14ac:dyDescent="0.2">
      <c r="B36" s="4" t="s">
        <v>608</v>
      </c>
      <c r="C36" s="369" t="s">
        <v>832</v>
      </c>
    </row>
    <row r="37" spans="2:4" ht="25.5" x14ac:dyDescent="0.2">
      <c r="B37" s="4" t="s">
        <v>833</v>
      </c>
      <c r="C37" s="369" t="s">
        <v>834</v>
      </c>
    </row>
    <row r="38" spans="2:4" ht="38.25" x14ac:dyDescent="0.25">
      <c r="B38" s="371" t="s">
        <v>903</v>
      </c>
      <c r="C38" s="369" t="s">
        <v>904</v>
      </c>
      <c r="D38" s="368"/>
    </row>
    <row r="39" spans="2:4" ht="38.25" x14ac:dyDescent="0.2">
      <c r="B39" s="371" t="s">
        <v>877</v>
      </c>
      <c r="C39" s="370" t="s">
        <v>908</v>
      </c>
    </row>
    <row r="40" spans="2:4" ht="38.25" x14ac:dyDescent="0.2">
      <c r="B40" s="372" t="s">
        <v>910</v>
      </c>
      <c r="C40" s="369" t="s">
        <v>905</v>
      </c>
    </row>
    <row r="41" spans="2:4" ht="38.25" x14ac:dyDescent="0.2">
      <c r="B41" s="372" t="s">
        <v>909</v>
      </c>
      <c r="C41" s="369" t="s">
        <v>906</v>
      </c>
    </row>
    <row r="42" spans="2:4" ht="25.5" x14ac:dyDescent="0.2">
      <c r="B42" s="371" t="s">
        <v>51</v>
      </c>
      <c r="C42" s="369" t="s">
        <v>907</v>
      </c>
    </row>
    <row r="43" spans="2:4" ht="77.099999999999994" customHeight="1" x14ac:dyDescent="0.2">
      <c r="B43" s="371" t="s">
        <v>897</v>
      </c>
      <c r="C43" s="370" t="s">
        <v>911</v>
      </c>
    </row>
    <row r="44" spans="2:4" ht="15" x14ac:dyDescent="0.25">
      <c r="B44" s="368"/>
    </row>
  </sheetData>
  <mergeCells count="3">
    <mergeCell ref="A1:A3"/>
    <mergeCell ref="B1:C3"/>
    <mergeCell ref="D1:D3"/>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J13"/>
  <sheetViews>
    <sheetView tabSelected="1" topLeftCell="A9" workbookViewId="0">
      <selection activeCell="D13" sqref="D13:J13"/>
    </sheetView>
  </sheetViews>
  <sheetFormatPr baseColWidth="10" defaultColWidth="9.140625" defaultRowHeight="14.25" x14ac:dyDescent="0.2"/>
  <cols>
    <col min="1" max="2" width="9.140625" style="98"/>
    <col min="3" max="3" width="14.7109375" style="98" bestFit="1" customWidth="1"/>
    <col min="4" max="4" width="12" style="98" customWidth="1"/>
    <col min="5" max="8" width="9.140625" style="98"/>
    <col min="9" max="9" width="26.5703125" style="98" customWidth="1"/>
    <col min="10" max="10" width="44.85546875" style="98" customWidth="1"/>
    <col min="11" max="16384" width="9.140625" style="98"/>
  </cols>
  <sheetData>
    <row r="2" spans="2:10" ht="68.25" customHeight="1" x14ac:dyDescent="0.2">
      <c r="B2" s="15" t="s">
        <v>178</v>
      </c>
      <c r="C2" s="16"/>
      <c r="D2" s="17"/>
      <c r="E2" s="379" t="s">
        <v>913</v>
      </c>
      <c r="F2" s="379"/>
      <c r="G2" s="379"/>
      <c r="H2" s="379"/>
      <c r="I2" s="380"/>
      <c r="J2" s="398" t="s">
        <v>916</v>
      </c>
    </row>
    <row r="3" spans="2:10" x14ac:dyDescent="0.2">
      <c r="B3" s="381" t="s">
        <v>835</v>
      </c>
      <c r="C3" s="382"/>
      <c r="D3" s="382"/>
      <c r="E3" s="383"/>
      <c r="F3" s="383"/>
      <c r="G3" s="383"/>
      <c r="H3" s="383"/>
      <c r="I3" s="383"/>
      <c r="J3" s="384"/>
    </row>
    <row r="4" spans="2:10" x14ac:dyDescent="0.2">
      <c r="B4" s="2" t="s">
        <v>836</v>
      </c>
      <c r="C4" s="3" t="s">
        <v>837</v>
      </c>
      <c r="D4" s="18" t="s">
        <v>838</v>
      </c>
      <c r="E4" s="18"/>
      <c r="F4" s="18"/>
      <c r="G4" s="18"/>
      <c r="H4" s="18"/>
      <c r="I4" s="18"/>
      <c r="J4" s="19"/>
    </row>
    <row r="5" spans="2:10" ht="31.5" customHeight="1" x14ac:dyDescent="0.2">
      <c r="B5" s="9">
        <v>1</v>
      </c>
      <c r="C5" s="10">
        <v>44717</v>
      </c>
      <c r="D5" s="460" t="s">
        <v>839</v>
      </c>
      <c r="E5" s="461"/>
      <c r="F5" s="461"/>
      <c r="G5" s="461"/>
      <c r="H5" s="461"/>
      <c r="I5" s="461"/>
      <c r="J5" s="462"/>
    </row>
    <row r="6" spans="2:10" ht="15" customHeight="1" x14ac:dyDescent="0.2">
      <c r="B6" s="9">
        <v>2</v>
      </c>
      <c r="C6" s="10">
        <v>44844</v>
      </c>
      <c r="D6" s="460" t="s">
        <v>840</v>
      </c>
      <c r="E6" s="461"/>
      <c r="F6" s="461"/>
      <c r="G6" s="461"/>
      <c r="H6" s="461"/>
      <c r="I6" s="461"/>
      <c r="J6" s="462"/>
    </row>
    <row r="7" spans="2:10" ht="15" customHeight="1" x14ac:dyDescent="0.2">
      <c r="B7" s="9">
        <v>3</v>
      </c>
      <c r="C7" s="10">
        <v>44900</v>
      </c>
      <c r="D7" s="460" t="s">
        <v>840</v>
      </c>
      <c r="E7" s="461"/>
      <c r="F7" s="461"/>
      <c r="G7" s="461"/>
      <c r="H7" s="461"/>
      <c r="I7" s="461"/>
      <c r="J7" s="462"/>
    </row>
    <row r="8" spans="2:10" ht="155.25" customHeight="1" x14ac:dyDescent="0.2">
      <c r="B8" s="9">
        <v>4</v>
      </c>
      <c r="C8" s="10">
        <v>45534</v>
      </c>
      <c r="D8" s="460" t="s">
        <v>841</v>
      </c>
      <c r="E8" s="461"/>
      <c r="F8" s="461"/>
      <c r="G8" s="461"/>
      <c r="H8" s="461"/>
      <c r="I8" s="461"/>
      <c r="J8" s="462"/>
    </row>
    <row r="9" spans="2:10" ht="110.25" customHeight="1" x14ac:dyDescent="0.2">
      <c r="B9" s="9">
        <v>5</v>
      </c>
      <c r="C9" s="10">
        <v>45567</v>
      </c>
      <c r="D9" s="460" t="s">
        <v>842</v>
      </c>
      <c r="E9" s="461"/>
      <c r="F9" s="461"/>
      <c r="G9" s="461"/>
      <c r="H9" s="461"/>
      <c r="I9" s="461"/>
      <c r="J9" s="462"/>
    </row>
    <row r="10" spans="2:10" ht="63" customHeight="1" x14ac:dyDescent="0.2">
      <c r="B10" s="349">
        <v>6</v>
      </c>
      <c r="C10" s="350">
        <v>45902</v>
      </c>
      <c r="D10" s="463" t="s">
        <v>843</v>
      </c>
      <c r="E10" s="464"/>
      <c r="F10" s="464"/>
      <c r="G10" s="464"/>
      <c r="H10" s="464"/>
      <c r="I10" s="464"/>
      <c r="J10" s="465"/>
    </row>
    <row r="11" spans="2:10" x14ac:dyDescent="0.2">
      <c r="B11" s="395">
        <v>7</v>
      </c>
      <c r="C11" s="396">
        <v>46052</v>
      </c>
      <c r="D11" s="466" t="s">
        <v>844</v>
      </c>
      <c r="E11" s="466"/>
      <c r="F11" s="466"/>
      <c r="G11" s="466"/>
      <c r="H11" s="466"/>
      <c r="I11" s="466"/>
      <c r="J11" s="466"/>
    </row>
    <row r="12" spans="2:10" x14ac:dyDescent="0.2">
      <c r="B12" s="394">
        <v>8</v>
      </c>
      <c r="C12" s="397">
        <v>46052</v>
      </c>
      <c r="D12" s="467" t="s">
        <v>845</v>
      </c>
      <c r="E12" s="467"/>
      <c r="F12" s="467"/>
      <c r="G12" s="467"/>
      <c r="H12" s="467"/>
      <c r="I12" s="467"/>
      <c r="J12" s="467"/>
    </row>
    <row r="13" spans="2:10" ht="216.95" customHeight="1" x14ac:dyDescent="0.2">
      <c r="B13" s="367">
        <v>9</v>
      </c>
      <c r="C13" s="397">
        <v>46294</v>
      </c>
      <c r="D13" s="428" t="s">
        <v>902</v>
      </c>
      <c r="E13" s="428"/>
      <c r="F13" s="428"/>
      <c r="G13" s="428"/>
      <c r="H13" s="428"/>
      <c r="I13" s="428"/>
      <c r="J13" s="428"/>
    </row>
  </sheetData>
  <mergeCells count="9">
    <mergeCell ref="D13:J13"/>
    <mergeCell ref="D5:J5"/>
    <mergeCell ref="D6:J6"/>
    <mergeCell ref="D7:J7"/>
    <mergeCell ref="D8:J8"/>
    <mergeCell ref="D9:J9"/>
    <mergeCell ref="D10:J10"/>
    <mergeCell ref="D11:J11"/>
    <mergeCell ref="D12:J12"/>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FD2F5-D472-5741-8C3E-97F7EE90FCE9}">
  <dimension ref="A1:J34"/>
  <sheetViews>
    <sheetView topLeftCell="B1" workbookViewId="0">
      <selection activeCell="G6" sqref="G6"/>
    </sheetView>
  </sheetViews>
  <sheetFormatPr baseColWidth="10" defaultRowHeight="14.25" x14ac:dyDescent="0.2"/>
  <cols>
    <col min="1" max="1" width="15.85546875" style="98" customWidth="1"/>
    <col min="2" max="2" width="20" style="98" customWidth="1"/>
    <col min="3" max="3" width="42.85546875" style="98" bestFit="1" customWidth="1"/>
    <col min="4" max="4" width="26.28515625" style="98" bestFit="1" customWidth="1"/>
    <col min="5" max="5" width="40.7109375" style="385" bestFit="1" customWidth="1"/>
    <col min="6" max="6" width="29.140625" style="98" bestFit="1" customWidth="1"/>
    <col min="7" max="7" width="44.140625" style="98" bestFit="1" customWidth="1"/>
    <col min="8" max="8" width="42.28515625" style="98" bestFit="1" customWidth="1"/>
    <col min="9" max="9" width="42.140625" style="46" bestFit="1" customWidth="1"/>
    <col min="10" max="10" width="59.140625" style="135" customWidth="1"/>
    <col min="11" max="16384" width="11.42578125" style="98"/>
  </cols>
  <sheetData>
    <row r="1" spans="1:10" x14ac:dyDescent="0.2">
      <c r="A1" s="468"/>
      <c r="B1" s="469" t="s">
        <v>914</v>
      </c>
      <c r="C1" s="470"/>
      <c r="D1" s="470"/>
      <c r="E1" s="470"/>
      <c r="F1" s="470"/>
      <c r="G1" s="470"/>
      <c r="H1" s="470"/>
      <c r="I1" s="470"/>
      <c r="J1" s="471" t="s">
        <v>915</v>
      </c>
    </row>
    <row r="2" spans="1:10" ht="20.25" customHeight="1" x14ac:dyDescent="0.2">
      <c r="A2" s="468"/>
      <c r="B2" s="470"/>
      <c r="C2" s="470"/>
      <c r="D2" s="470"/>
      <c r="E2" s="470"/>
      <c r="F2" s="470"/>
      <c r="G2" s="470"/>
      <c r="H2" s="470"/>
      <c r="I2" s="470"/>
      <c r="J2" s="471"/>
    </row>
    <row r="3" spans="1:10" ht="27" customHeight="1" x14ac:dyDescent="0.2">
      <c r="A3" s="468"/>
      <c r="B3" s="470"/>
      <c r="C3" s="470"/>
      <c r="D3" s="470"/>
      <c r="E3" s="470"/>
      <c r="F3" s="470"/>
      <c r="G3" s="470"/>
      <c r="H3" s="470"/>
      <c r="I3" s="470"/>
      <c r="J3" s="471"/>
    </row>
    <row r="5" spans="1:10" s="95" customFormat="1" x14ac:dyDescent="0.25">
      <c r="A5" s="381" t="s">
        <v>848</v>
      </c>
      <c r="B5" s="381" t="s">
        <v>864</v>
      </c>
      <c r="C5" s="381" t="s">
        <v>849</v>
      </c>
      <c r="D5" s="381" t="s">
        <v>854</v>
      </c>
      <c r="E5" s="381" t="s">
        <v>852</v>
      </c>
      <c r="F5" s="381" t="s">
        <v>855</v>
      </c>
      <c r="G5" s="381" t="s">
        <v>853</v>
      </c>
      <c r="H5" s="381" t="s">
        <v>859</v>
      </c>
      <c r="I5" s="381" t="s">
        <v>860</v>
      </c>
      <c r="J5" s="381" t="s">
        <v>480</v>
      </c>
    </row>
    <row r="6" spans="1:10" s="46" customFormat="1" ht="384.75" x14ac:dyDescent="0.25">
      <c r="A6" s="386">
        <v>2</v>
      </c>
      <c r="B6" s="387">
        <v>46246</v>
      </c>
      <c r="C6" s="386" t="s">
        <v>850</v>
      </c>
      <c r="D6" s="388">
        <v>20264000143743</v>
      </c>
      <c r="E6" s="389">
        <v>46224</v>
      </c>
      <c r="F6" s="388">
        <v>20261100159663</v>
      </c>
      <c r="G6" s="389">
        <v>46246</v>
      </c>
      <c r="H6" s="389" t="s">
        <v>861</v>
      </c>
      <c r="I6" s="389">
        <v>46225</v>
      </c>
      <c r="J6" s="390" t="s">
        <v>857</v>
      </c>
    </row>
    <row r="7" spans="1:10" s="46" customFormat="1" ht="399" x14ac:dyDescent="0.25">
      <c r="A7" s="386">
        <v>2</v>
      </c>
      <c r="B7" s="387">
        <v>46246</v>
      </c>
      <c r="C7" s="386" t="s">
        <v>851</v>
      </c>
      <c r="D7" s="388">
        <v>20262060053553</v>
      </c>
      <c r="E7" s="389">
        <v>46087</v>
      </c>
      <c r="F7" s="388">
        <v>20261100160723</v>
      </c>
      <c r="G7" s="389">
        <v>46248</v>
      </c>
      <c r="H7" s="389" t="s">
        <v>861</v>
      </c>
      <c r="I7" s="389">
        <v>46225</v>
      </c>
      <c r="J7" s="390" t="s">
        <v>856</v>
      </c>
    </row>
    <row r="8" spans="1:10" s="46" customFormat="1" ht="409.5" x14ac:dyDescent="0.25">
      <c r="A8" s="386">
        <v>3</v>
      </c>
      <c r="B8" s="387">
        <v>46286</v>
      </c>
      <c r="C8" s="386" t="s">
        <v>858</v>
      </c>
      <c r="D8" s="388">
        <v>20265000123291</v>
      </c>
      <c r="E8" s="389">
        <v>46220</v>
      </c>
      <c r="F8" s="388">
        <v>20261100184563</v>
      </c>
      <c r="G8" s="389">
        <v>46286</v>
      </c>
      <c r="H8" s="389" t="s">
        <v>862</v>
      </c>
      <c r="I8" s="389">
        <v>46281</v>
      </c>
      <c r="J8" s="390" t="s">
        <v>863</v>
      </c>
    </row>
    <row r="9" spans="1:10" x14ac:dyDescent="0.2">
      <c r="B9" s="391"/>
      <c r="D9" s="392"/>
      <c r="F9" s="392"/>
      <c r="G9" s="385"/>
      <c r="H9" s="385"/>
      <c r="I9" s="393"/>
    </row>
    <row r="10" spans="1:10" x14ac:dyDescent="0.2">
      <c r="B10" s="391"/>
      <c r="D10" s="392"/>
      <c r="F10" s="392"/>
      <c r="G10" s="385"/>
      <c r="H10" s="385"/>
      <c r="I10" s="393"/>
    </row>
    <row r="11" spans="1:10" x14ac:dyDescent="0.2">
      <c r="B11" s="391"/>
      <c r="D11" s="392"/>
      <c r="F11" s="392"/>
      <c r="G11" s="385"/>
      <c r="H11" s="385"/>
      <c r="I11" s="393"/>
    </row>
    <row r="12" spans="1:10" x14ac:dyDescent="0.2">
      <c r="D12" s="392"/>
      <c r="F12" s="392"/>
      <c r="G12" s="385"/>
      <c r="H12" s="385"/>
      <c r="I12" s="393"/>
    </row>
    <row r="13" spans="1:10" x14ac:dyDescent="0.2">
      <c r="D13" s="392"/>
      <c r="F13" s="392"/>
      <c r="G13" s="385"/>
      <c r="H13" s="385"/>
      <c r="I13" s="393"/>
    </row>
    <row r="14" spans="1:10" x14ac:dyDescent="0.2">
      <c r="D14" s="392"/>
      <c r="G14" s="385"/>
      <c r="H14" s="385"/>
      <c r="I14" s="393"/>
    </row>
    <row r="15" spans="1:10" x14ac:dyDescent="0.2">
      <c r="D15" s="392"/>
      <c r="G15" s="385"/>
      <c r="H15" s="385"/>
      <c r="I15" s="393"/>
    </row>
    <row r="16" spans="1:10" x14ac:dyDescent="0.2">
      <c r="D16" s="392"/>
      <c r="G16" s="385"/>
      <c r="H16" s="385"/>
      <c r="I16" s="393"/>
    </row>
    <row r="17" spans="4:9" x14ac:dyDescent="0.2">
      <c r="D17" s="392"/>
      <c r="G17" s="385"/>
      <c r="H17" s="385"/>
      <c r="I17" s="393"/>
    </row>
    <row r="18" spans="4:9" x14ac:dyDescent="0.2">
      <c r="D18" s="392"/>
      <c r="G18" s="385"/>
      <c r="H18" s="385"/>
      <c r="I18" s="393"/>
    </row>
    <row r="19" spans="4:9" x14ac:dyDescent="0.2">
      <c r="D19" s="392"/>
      <c r="G19" s="385"/>
      <c r="H19" s="385"/>
      <c r="I19" s="393"/>
    </row>
    <row r="20" spans="4:9" x14ac:dyDescent="0.2">
      <c r="G20" s="385"/>
      <c r="H20" s="385"/>
      <c r="I20" s="393"/>
    </row>
    <row r="21" spans="4:9" x14ac:dyDescent="0.2">
      <c r="G21" s="385"/>
      <c r="H21" s="385"/>
      <c r="I21" s="393"/>
    </row>
    <row r="22" spans="4:9" x14ac:dyDescent="0.2">
      <c r="G22" s="385"/>
      <c r="H22" s="385"/>
      <c r="I22" s="393"/>
    </row>
    <row r="23" spans="4:9" x14ac:dyDescent="0.2">
      <c r="G23" s="385"/>
      <c r="H23" s="385"/>
      <c r="I23" s="393"/>
    </row>
    <row r="24" spans="4:9" x14ac:dyDescent="0.2">
      <c r="G24" s="385"/>
      <c r="H24" s="385"/>
      <c r="I24" s="393"/>
    </row>
    <row r="25" spans="4:9" x14ac:dyDescent="0.2">
      <c r="G25" s="385"/>
      <c r="H25" s="385"/>
      <c r="I25" s="393"/>
    </row>
    <row r="26" spans="4:9" x14ac:dyDescent="0.2">
      <c r="G26" s="385"/>
      <c r="H26" s="385"/>
      <c r="I26" s="393"/>
    </row>
    <row r="27" spans="4:9" x14ac:dyDescent="0.2">
      <c r="G27" s="385"/>
      <c r="H27" s="385"/>
      <c r="I27" s="393"/>
    </row>
    <row r="28" spans="4:9" x14ac:dyDescent="0.2">
      <c r="G28" s="385"/>
      <c r="H28" s="385"/>
      <c r="I28" s="393"/>
    </row>
    <row r="29" spans="4:9" x14ac:dyDescent="0.2">
      <c r="G29" s="385"/>
      <c r="H29" s="385"/>
      <c r="I29" s="393"/>
    </row>
    <row r="30" spans="4:9" x14ac:dyDescent="0.2">
      <c r="G30" s="385"/>
      <c r="H30" s="385"/>
      <c r="I30" s="393"/>
    </row>
    <row r="31" spans="4:9" x14ac:dyDescent="0.2">
      <c r="G31" s="385"/>
      <c r="H31" s="385"/>
      <c r="I31" s="393"/>
    </row>
    <row r="32" spans="4:9" x14ac:dyDescent="0.2">
      <c r="G32" s="385"/>
      <c r="H32" s="385"/>
      <c r="I32" s="393"/>
    </row>
    <row r="33" spans="7:9" x14ac:dyDescent="0.2">
      <c r="G33" s="385"/>
      <c r="H33" s="385"/>
      <c r="I33" s="393"/>
    </row>
    <row r="34" spans="7:9" x14ac:dyDescent="0.2">
      <c r="G34" s="385"/>
      <c r="H34" s="385"/>
      <c r="I34" s="393"/>
    </row>
  </sheetData>
  <mergeCells count="3">
    <mergeCell ref="A1:A3"/>
    <mergeCell ref="B1:I3"/>
    <mergeCell ref="J1:J3"/>
  </mergeCells>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6" ma:contentTypeDescription="Crear nuevo documento." ma:contentTypeScope="" ma:versionID="40fce66df962d4ad6320eb71c8003e34">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d94b93466651faf85ad09bd4ac6c578d"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e4de63d-2246-4e36-a20c-d9872699c861}"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20A221E-D2EA-4840-A461-D8BAC164E03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4ECFB04-58A1-48E9-8822-D3BBD87FFCCB}">
  <ds:schemaRefs>
    <ds:schemaRef ds:uri="http://schemas.microsoft.com/sharepoint/v3/contenttype/forms"/>
  </ds:schemaRefs>
</ds:datastoreItem>
</file>

<file path=customXml/itemProps3.xml><?xml version="1.0" encoding="utf-8"?>
<ds:datastoreItem xmlns:ds="http://schemas.openxmlformats.org/officeDocument/2006/customXml" ds:itemID="{76E6D3F1-9B8C-4A45-AEC4-1C4ADDA66F1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GP-F001 (2)</vt:lpstr>
      <vt:lpstr>GP-F001 (3)</vt:lpstr>
      <vt:lpstr>Hoja1</vt:lpstr>
      <vt:lpstr>GP-F001 FORMULACIÓN</vt:lpstr>
      <vt:lpstr>Criterios 2</vt:lpstr>
      <vt:lpstr>DINÁMICA</vt:lpstr>
      <vt:lpstr>Criterios</vt:lpstr>
      <vt:lpstr>GP-F002 SEGUIMIENTO</vt:lpstr>
      <vt:lpstr>Instrucciones</vt:lpstr>
      <vt:lpstr>Control de Cambios</vt:lpstr>
      <vt:lpstr>Registro de Modifiaciones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 Milena Rey Moreno</dc:creator>
  <cp:keywords/>
  <dc:description/>
  <cp:lastModifiedBy>Natalia Andrea Fique Gutiérrez</cp:lastModifiedBy>
  <cp:revision/>
  <dcterms:created xsi:type="dcterms:W3CDTF">2024-02-06T20:09:32Z</dcterms:created>
  <dcterms:modified xsi:type="dcterms:W3CDTF">2026-09-29T21:04:42Z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2024-02-28T22:12:15Z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c926a62f-eef9-4aba-8ff9-a28d18e14c28</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y fmtid="{D5CDD505-2E9C-101B-9397-08002B2CF9AE}" pid="10" name="MediaServiceImageTags">
    <vt:lpwstr/>
  </property>
  <property fmtid="{D5CDD505-2E9C-101B-9397-08002B2CF9AE}" pid="11" name="MSIP_Label_fc111285-cafa-4fc9-8a9a-bd902089b24f_Enabled">
    <vt:lpwstr>true</vt:lpwstr>
  </property>
  <property fmtid="{D5CDD505-2E9C-101B-9397-08002B2CF9AE}" pid="12" name="MSIP_Label_fc111285-cafa-4fc9-8a9a-bd902089b24f_SetDate">
    <vt:lpwstr>2026-09-28T17:02:14Z</vt:lpwstr>
  </property>
  <property fmtid="{D5CDD505-2E9C-101B-9397-08002B2CF9AE}" pid="13" name="MSIP_Label_fc111285-cafa-4fc9-8a9a-bd902089b24f_Method">
    <vt:lpwstr>Privileged</vt:lpwstr>
  </property>
  <property fmtid="{D5CDD505-2E9C-101B-9397-08002B2CF9AE}" pid="14" name="MSIP_Label_fc111285-cafa-4fc9-8a9a-bd902089b24f_Name">
    <vt:lpwstr>Public</vt:lpwstr>
  </property>
  <property fmtid="{D5CDD505-2E9C-101B-9397-08002B2CF9AE}" pid="15" name="MSIP_Label_fc111285-cafa-4fc9-8a9a-bd902089b24f_SiteId">
    <vt:lpwstr>cbc2c381-2f2e-4d93-91d1-506c9316ace7</vt:lpwstr>
  </property>
  <property fmtid="{D5CDD505-2E9C-101B-9397-08002B2CF9AE}" pid="16" name="MSIP_Label_fc111285-cafa-4fc9-8a9a-bd902089b24f_ActionId">
    <vt:lpwstr>62ec50a1-de34-4256-990c-5fd85097adb0</vt:lpwstr>
  </property>
  <property fmtid="{D5CDD505-2E9C-101B-9397-08002B2CF9AE}" pid="17" name="MSIP_Label_fc111285-cafa-4fc9-8a9a-bd902089b24f_ContentBits">
    <vt:lpwstr>0</vt:lpwstr>
  </property>
  <property fmtid="{D5CDD505-2E9C-101B-9397-08002B2CF9AE}" pid="18" name="MSIP_Label_fc111285-cafa-4fc9-8a9a-bd902089b24f_Tag">
    <vt:lpwstr>10, 0, 1, 1</vt:lpwstr>
  </property>
</Properties>
</file>