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A6445890-3216-4161-A9E6-371DE6FCDB69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Análisis de datos" sheetId="1" r:id="rId1"/>
    <sheet name="Tabla" sheetId="2" r:id="rId2"/>
    <sheet name="Instrucciones" sheetId="3" r:id="rId3"/>
    <sheet name="Control de cambios" sheetId="4" r:id="rId4"/>
    <sheet name="Hoja1" sheetId="5" state="hidden" r:id="rId5"/>
    <sheet name="Hoja1 (2)" sheetId="6" state="hidden" r:id="rId6"/>
  </sheets>
  <definedNames>
    <definedName name="_xlnm._FilterDatabase" localSheetId="0" hidden="1">'Análisis de datos'!$A$5:$BI$48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5" l="1"/>
  <c r="Z44" i="5"/>
  <c r="Y44" i="5"/>
  <c r="X44" i="5"/>
  <c r="W44" i="5"/>
  <c r="V44" i="5"/>
  <c r="U44" i="5"/>
  <c r="T44" i="5"/>
  <c r="AB44" i="5" s="1"/>
  <c r="S44" i="5"/>
  <c r="AA43" i="5"/>
  <c r="Z43" i="5"/>
  <c r="AB43" i="5" s="1"/>
  <c r="Y43" i="5"/>
  <c r="X43" i="5"/>
  <c r="W43" i="5"/>
  <c r="V43" i="5"/>
  <c r="U43" i="5"/>
  <c r="T43" i="5"/>
  <c r="S43" i="5"/>
  <c r="AB42" i="5"/>
  <c r="AA42" i="5"/>
  <c r="Z42" i="5"/>
  <c r="Y42" i="5"/>
  <c r="X42" i="5"/>
  <c r="W42" i="5"/>
  <c r="V42" i="5"/>
  <c r="U42" i="5"/>
  <c r="T42" i="5"/>
  <c r="S42" i="5"/>
  <c r="AB41" i="5"/>
  <c r="AA41" i="5"/>
  <c r="Z41" i="5"/>
  <c r="Y41" i="5"/>
  <c r="X41" i="5"/>
  <c r="W41" i="5"/>
  <c r="V41" i="5"/>
  <c r="U41" i="5"/>
  <c r="T41" i="5"/>
  <c r="S41" i="5"/>
  <c r="AB40" i="5"/>
  <c r="AA40" i="5"/>
  <c r="Z40" i="5"/>
  <c r="Y40" i="5"/>
  <c r="X40" i="5"/>
  <c r="W40" i="5"/>
  <c r="V40" i="5"/>
  <c r="U40" i="5"/>
  <c r="T40" i="5"/>
  <c r="S40" i="5"/>
  <c r="AB39" i="5"/>
  <c r="AA39" i="5"/>
  <c r="Z39" i="5"/>
  <c r="Y39" i="5"/>
  <c r="X39" i="5"/>
  <c r="W39" i="5"/>
  <c r="V39" i="5"/>
  <c r="U39" i="5"/>
  <c r="T39" i="5"/>
  <c r="S39" i="5"/>
  <c r="AB38" i="5"/>
  <c r="AA38" i="5"/>
  <c r="Z38" i="5"/>
  <c r="Y38" i="5"/>
  <c r="X38" i="5"/>
  <c r="W38" i="5"/>
  <c r="V38" i="5"/>
  <c r="U38" i="5"/>
  <c r="T38" i="5"/>
  <c r="S38" i="5"/>
  <c r="AB37" i="5"/>
  <c r="AA37" i="5"/>
  <c r="Z37" i="5"/>
  <c r="Y37" i="5"/>
  <c r="X37" i="5"/>
  <c r="W37" i="5"/>
  <c r="V37" i="5"/>
  <c r="U37" i="5"/>
  <c r="T37" i="5"/>
  <c r="S37" i="5"/>
  <c r="AB36" i="5"/>
  <c r="AA36" i="5"/>
  <c r="Z36" i="5"/>
  <c r="Y36" i="5"/>
  <c r="X36" i="5"/>
  <c r="W36" i="5"/>
  <c r="V36" i="5"/>
  <c r="U36" i="5"/>
  <c r="T36" i="5"/>
  <c r="S36" i="5"/>
  <c r="AB35" i="5"/>
  <c r="AA35" i="5"/>
  <c r="Z35" i="5"/>
  <c r="Y35" i="5"/>
  <c r="U35" i="5"/>
  <c r="T35" i="5"/>
  <c r="S35" i="5"/>
  <c r="AA34" i="5"/>
  <c r="Z34" i="5"/>
  <c r="Y34" i="5"/>
  <c r="X34" i="5"/>
  <c r="W34" i="5"/>
  <c r="V34" i="5"/>
  <c r="U34" i="5"/>
  <c r="T34" i="5"/>
  <c r="AB34" i="5" s="1"/>
  <c r="S34" i="5"/>
  <c r="AA33" i="5"/>
  <c r="Z33" i="5"/>
  <c r="Y33" i="5"/>
  <c r="AB33" i="5" s="1"/>
  <c r="X33" i="5"/>
  <c r="W33" i="5"/>
  <c r="V33" i="5"/>
  <c r="U33" i="5"/>
  <c r="T33" i="5"/>
  <c r="S33" i="5"/>
  <c r="AA32" i="5"/>
  <c r="Z32" i="5"/>
  <c r="Y32" i="5"/>
  <c r="AB32" i="5" s="1"/>
  <c r="X32" i="5"/>
  <c r="W32" i="5"/>
  <c r="V32" i="5"/>
  <c r="U32" i="5"/>
  <c r="T32" i="5"/>
  <c r="S32" i="5"/>
  <c r="AA31" i="5"/>
  <c r="Z31" i="5"/>
  <c r="Y31" i="5"/>
  <c r="AB31" i="5" s="1"/>
  <c r="X31" i="5"/>
  <c r="W31" i="5"/>
  <c r="V31" i="5"/>
  <c r="U31" i="5"/>
  <c r="T31" i="5"/>
  <c r="S31" i="5"/>
  <c r="AA30" i="5"/>
  <c r="Z30" i="5"/>
  <c r="Y30" i="5"/>
  <c r="AB30" i="5" s="1"/>
  <c r="X30" i="5"/>
  <c r="W30" i="5"/>
  <c r="V30" i="5"/>
  <c r="U30" i="5"/>
  <c r="T30" i="5"/>
  <c r="S30" i="5"/>
  <c r="AA29" i="5"/>
  <c r="Z29" i="5"/>
  <c r="Y29" i="5"/>
  <c r="AB29" i="5" s="1"/>
  <c r="X29" i="5"/>
  <c r="W29" i="5"/>
  <c r="V29" i="5"/>
  <c r="U29" i="5"/>
  <c r="T29" i="5"/>
  <c r="S29" i="5"/>
  <c r="AA28" i="5"/>
  <c r="Z28" i="5"/>
  <c r="Y28" i="5"/>
  <c r="AB28" i="5" s="1"/>
  <c r="X28" i="5"/>
  <c r="W28" i="5"/>
  <c r="V28" i="5"/>
  <c r="U28" i="5"/>
  <c r="T28" i="5"/>
  <c r="S28" i="5"/>
  <c r="AA27" i="5"/>
  <c r="Z27" i="5"/>
  <c r="Y27" i="5"/>
  <c r="AB27" i="5" s="1"/>
  <c r="X27" i="5"/>
  <c r="W27" i="5"/>
  <c r="V27" i="5"/>
  <c r="U27" i="5"/>
  <c r="T27" i="5"/>
  <c r="S27" i="5"/>
  <c r="AA26" i="5"/>
  <c r="Z26" i="5"/>
  <c r="Y26" i="5"/>
  <c r="AB26" i="5" s="1"/>
  <c r="X26" i="5"/>
  <c r="W26" i="5"/>
  <c r="V26" i="5"/>
  <c r="U26" i="5"/>
  <c r="T26" i="5"/>
  <c r="S26" i="5"/>
  <c r="AA25" i="5"/>
  <c r="Z25" i="5"/>
  <c r="Y25" i="5"/>
  <c r="AB25" i="5" s="1"/>
  <c r="X25" i="5"/>
  <c r="W25" i="5"/>
  <c r="V25" i="5"/>
  <c r="U25" i="5"/>
  <c r="T25" i="5"/>
  <c r="S25" i="5"/>
  <c r="AA24" i="5"/>
  <c r="Z24" i="5"/>
  <c r="Y24" i="5"/>
  <c r="AB24" i="5" s="1"/>
  <c r="X24" i="5"/>
  <c r="W24" i="5"/>
  <c r="V24" i="5"/>
  <c r="U24" i="5"/>
  <c r="T24" i="5"/>
  <c r="S24" i="5"/>
  <c r="AA23" i="5"/>
  <c r="Z23" i="5"/>
  <c r="Y23" i="5"/>
  <c r="AB23" i="5" s="1"/>
  <c r="X23" i="5"/>
  <c r="W23" i="5"/>
  <c r="V23" i="5"/>
  <c r="U23" i="5"/>
  <c r="T23" i="5"/>
  <c r="S23" i="5"/>
  <c r="AA22" i="5"/>
  <c r="Z22" i="5"/>
  <c r="Y22" i="5"/>
  <c r="AB22" i="5" s="1"/>
  <c r="X22" i="5"/>
  <c r="W22" i="5"/>
  <c r="V22" i="5"/>
  <c r="U22" i="5"/>
  <c r="T22" i="5"/>
  <c r="S22" i="5"/>
  <c r="AA21" i="5"/>
  <c r="Z21" i="5"/>
  <c r="Y21" i="5"/>
  <c r="AB21" i="5" s="1"/>
  <c r="X21" i="5"/>
  <c r="W21" i="5"/>
  <c r="V21" i="5"/>
  <c r="U21" i="5"/>
  <c r="T21" i="5"/>
  <c r="S21" i="5"/>
  <c r="AA20" i="5"/>
  <c r="Z20" i="5"/>
  <c r="Y20" i="5"/>
  <c r="AB20" i="5" s="1"/>
  <c r="X20" i="5"/>
  <c r="W20" i="5"/>
  <c r="V20" i="5"/>
  <c r="U20" i="5"/>
  <c r="T20" i="5"/>
  <c r="S20" i="5"/>
  <c r="AA19" i="5"/>
  <c r="Z19" i="5"/>
  <c r="Y19" i="5"/>
  <c r="AB19" i="5" s="1"/>
  <c r="X19" i="5"/>
  <c r="W19" i="5"/>
  <c r="V19" i="5"/>
  <c r="U19" i="5"/>
  <c r="T19" i="5"/>
  <c r="S19" i="5"/>
  <c r="AA18" i="5"/>
  <c r="Z18" i="5"/>
  <c r="Y18" i="5"/>
  <c r="AB18" i="5" s="1"/>
  <c r="X18" i="5"/>
  <c r="W18" i="5"/>
  <c r="V18" i="5"/>
  <c r="U18" i="5"/>
  <c r="T18" i="5"/>
  <c r="S18" i="5"/>
  <c r="AA17" i="5"/>
  <c r="Z17" i="5"/>
  <c r="Y17" i="5"/>
  <c r="AB17" i="5" s="1"/>
  <c r="X17" i="5"/>
  <c r="W17" i="5"/>
  <c r="V17" i="5"/>
  <c r="U17" i="5"/>
  <c r="T17" i="5"/>
  <c r="S17" i="5"/>
  <c r="AA16" i="5"/>
  <c r="Z16" i="5"/>
  <c r="Y16" i="5"/>
  <c r="AB16" i="5" s="1"/>
  <c r="X16" i="5"/>
  <c r="W16" i="5"/>
  <c r="V16" i="5"/>
  <c r="U16" i="5"/>
  <c r="T16" i="5"/>
  <c r="S16" i="5"/>
  <c r="AA15" i="5"/>
  <c r="Z15" i="5"/>
  <c r="Y15" i="5"/>
  <c r="AB15" i="5" s="1"/>
  <c r="X15" i="5"/>
  <c r="W15" i="5"/>
  <c r="V15" i="5"/>
  <c r="U15" i="5"/>
  <c r="T15" i="5"/>
  <c r="S15" i="5"/>
  <c r="AA14" i="5"/>
  <c r="Z14" i="5"/>
  <c r="Y14" i="5"/>
  <c r="AB14" i="5" s="1"/>
  <c r="X14" i="5"/>
  <c r="W14" i="5"/>
  <c r="V14" i="5"/>
  <c r="U14" i="5"/>
  <c r="T14" i="5"/>
  <c r="S14" i="5"/>
  <c r="AA13" i="5"/>
  <c r="Z13" i="5"/>
  <c r="Y13" i="5"/>
  <c r="AB13" i="5" s="1"/>
  <c r="X13" i="5"/>
  <c r="W13" i="5"/>
  <c r="V13" i="5"/>
  <c r="U13" i="5"/>
  <c r="T13" i="5"/>
  <c r="S13" i="5"/>
  <c r="AA12" i="5"/>
  <c r="Z12" i="5"/>
  <c r="Y12" i="5"/>
  <c r="AB12" i="5" s="1"/>
  <c r="X12" i="5"/>
  <c r="W12" i="5"/>
  <c r="V12" i="5"/>
  <c r="U12" i="5"/>
  <c r="T12" i="5"/>
  <c r="S12" i="5"/>
  <c r="AA11" i="5"/>
  <c r="Z11" i="5"/>
  <c r="Y11" i="5"/>
  <c r="AB11" i="5" s="1"/>
  <c r="X11" i="5"/>
  <c r="W11" i="5"/>
  <c r="V11" i="5"/>
  <c r="U11" i="5"/>
  <c r="T11" i="5"/>
  <c r="S11" i="5"/>
  <c r="AA10" i="5"/>
  <c r="Z10" i="5"/>
  <c r="Y10" i="5"/>
  <c r="AB10" i="5" s="1"/>
  <c r="X10" i="5"/>
  <c r="W10" i="5"/>
  <c r="V10" i="5"/>
  <c r="U10" i="5"/>
  <c r="T10" i="5"/>
  <c r="S10" i="5"/>
  <c r="AB9" i="5"/>
  <c r="AA9" i="5"/>
  <c r="Z9" i="5"/>
  <c r="Y9" i="5"/>
  <c r="X9" i="5"/>
  <c r="W9" i="5"/>
  <c r="V9" i="5"/>
  <c r="U9" i="5"/>
  <c r="T9" i="5"/>
  <c r="S9" i="5"/>
  <c r="AA8" i="5"/>
  <c r="Z8" i="5"/>
  <c r="Y8" i="5"/>
  <c r="AB8" i="5" s="1"/>
  <c r="X8" i="5"/>
  <c r="W8" i="5"/>
  <c r="V8" i="5"/>
  <c r="U8" i="5"/>
  <c r="T8" i="5"/>
  <c r="S8" i="5"/>
  <c r="AB7" i="5"/>
  <c r="AA7" i="5"/>
  <c r="Z7" i="5"/>
  <c r="Y7" i="5"/>
  <c r="X7" i="5"/>
  <c r="W7" i="5"/>
  <c r="V7" i="5"/>
  <c r="U7" i="5"/>
  <c r="T7" i="5"/>
  <c r="S7" i="5"/>
  <c r="AA6" i="5"/>
  <c r="Z6" i="5"/>
  <c r="Y6" i="5"/>
  <c r="AB6" i="5" s="1"/>
  <c r="X6" i="5"/>
  <c r="W6" i="5"/>
  <c r="V6" i="5"/>
  <c r="U6" i="5"/>
  <c r="T6" i="5"/>
  <c r="S6" i="5"/>
  <c r="AB5" i="5"/>
  <c r="AA5" i="5"/>
  <c r="Z5" i="5"/>
  <c r="Y5" i="5"/>
  <c r="X5" i="5"/>
  <c r="W5" i="5"/>
  <c r="V5" i="5"/>
  <c r="U5" i="5"/>
  <c r="T5" i="5"/>
  <c r="S5" i="5"/>
  <c r="AA4" i="5"/>
  <c r="Z4" i="5"/>
  <c r="Y4" i="5"/>
  <c r="AB4" i="5" s="1"/>
  <c r="X4" i="5"/>
  <c r="W4" i="5"/>
  <c r="V4" i="5"/>
  <c r="U4" i="5"/>
  <c r="T4" i="5"/>
  <c r="S4" i="5"/>
  <c r="AB3" i="5"/>
  <c r="AA3" i="5"/>
  <c r="Z3" i="5"/>
  <c r="Y3" i="5"/>
  <c r="X3" i="5"/>
  <c r="W3" i="5"/>
  <c r="V3" i="5"/>
  <c r="U3" i="5"/>
  <c r="T3" i="5"/>
  <c r="S3" i="5"/>
  <c r="AA2" i="5"/>
  <c r="Z2" i="5"/>
  <c r="Y2" i="5"/>
  <c r="AB2" i="5" s="1"/>
  <c r="X2" i="5"/>
  <c r="W2" i="5"/>
  <c r="V2" i="5"/>
  <c r="U2" i="5"/>
  <c r="T2" i="5"/>
  <c r="S2" i="5"/>
  <c r="G245" i="2"/>
  <c r="D245" i="2"/>
  <c r="C245" i="2"/>
  <c r="G244" i="2"/>
  <c r="D244" i="2"/>
  <c r="J243" i="2"/>
  <c r="I243" i="2"/>
  <c r="G243" i="2"/>
  <c r="D243" i="2"/>
  <c r="J242" i="2"/>
  <c r="G242" i="2"/>
  <c r="D242" i="2"/>
  <c r="J241" i="2"/>
  <c r="G241" i="2"/>
  <c r="F241" i="2"/>
  <c r="D241" i="2"/>
  <c r="J240" i="2"/>
  <c r="G240" i="2"/>
  <c r="F240" i="2"/>
  <c r="D240" i="2"/>
  <c r="J239" i="2"/>
  <c r="G239" i="2"/>
  <c r="D239" i="2"/>
  <c r="J238" i="2"/>
  <c r="G238" i="2"/>
  <c r="D238" i="2"/>
  <c r="J237" i="2"/>
  <c r="G237" i="2"/>
  <c r="D237" i="2"/>
  <c r="J236" i="2"/>
  <c r="G236" i="2"/>
  <c r="D236" i="2"/>
  <c r="J235" i="2"/>
  <c r="G235" i="2"/>
  <c r="D235" i="2"/>
  <c r="J234" i="2"/>
  <c r="G234" i="2"/>
  <c r="D234" i="2"/>
  <c r="J233" i="2"/>
  <c r="G233" i="2"/>
  <c r="D233" i="2"/>
  <c r="J232" i="2"/>
  <c r="G232" i="2"/>
  <c r="D232" i="2"/>
  <c r="J231" i="2"/>
  <c r="G231" i="2"/>
  <c r="D231" i="2"/>
  <c r="G224" i="2"/>
  <c r="D224" i="2"/>
  <c r="G223" i="2"/>
  <c r="D223" i="2"/>
  <c r="J222" i="2"/>
  <c r="G222" i="2"/>
  <c r="D222" i="2"/>
  <c r="J221" i="2"/>
  <c r="G221" i="2"/>
  <c r="D221" i="2"/>
  <c r="J220" i="2"/>
  <c r="G220" i="2"/>
  <c r="D220" i="2"/>
  <c r="J219" i="2"/>
  <c r="G219" i="2"/>
  <c r="D219" i="2"/>
  <c r="J218" i="2"/>
  <c r="G218" i="2"/>
  <c r="D218" i="2"/>
  <c r="J217" i="2"/>
  <c r="G217" i="2"/>
  <c r="D217" i="2"/>
  <c r="J216" i="2"/>
  <c r="G216" i="2"/>
  <c r="D216" i="2"/>
  <c r="J215" i="2"/>
  <c r="G215" i="2"/>
  <c r="D215" i="2"/>
  <c r="J214" i="2"/>
  <c r="G214" i="2"/>
  <c r="D214" i="2"/>
  <c r="J213" i="2"/>
  <c r="G213" i="2"/>
  <c r="D213" i="2"/>
  <c r="J212" i="2"/>
  <c r="G212" i="2"/>
  <c r="D212" i="2"/>
  <c r="J211" i="2"/>
  <c r="G211" i="2"/>
  <c r="D211" i="2"/>
  <c r="J210" i="2"/>
  <c r="G210" i="2"/>
  <c r="D210" i="2"/>
  <c r="G203" i="2"/>
  <c r="D203" i="2"/>
  <c r="G202" i="2"/>
  <c r="D202" i="2"/>
  <c r="J201" i="2"/>
  <c r="G201" i="2"/>
  <c r="D201" i="2"/>
  <c r="J200" i="2"/>
  <c r="G200" i="2"/>
  <c r="D200" i="2"/>
  <c r="J199" i="2"/>
  <c r="G199" i="2"/>
  <c r="D199" i="2"/>
  <c r="J198" i="2"/>
  <c r="G198" i="2"/>
  <c r="D198" i="2"/>
  <c r="J197" i="2"/>
  <c r="G197" i="2"/>
  <c r="D197" i="2"/>
  <c r="J196" i="2"/>
  <c r="G196" i="2"/>
  <c r="D196" i="2"/>
  <c r="J195" i="2"/>
  <c r="G195" i="2"/>
  <c r="D195" i="2"/>
  <c r="J194" i="2"/>
  <c r="G194" i="2"/>
  <c r="D194" i="2"/>
  <c r="J193" i="2"/>
  <c r="G193" i="2"/>
  <c r="D193" i="2"/>
  <c r="J192" i="2"/>
  <c r="G192" i="2"/>
  <c r="D192" i="2"/>
  <c r="J191" i="2"/>
  <c r="G191" i="2"/>
  <c r="D191" i="2"/>
  <c r="J190" i="2"/>
  <c r="G190" i="2"/>
  <c r="D190" i="2"/>
  <c r="J189" i="2"/>
  <c r="G189" i="2"/>
  <c r="D189" i="2"/>
  <c r="G182" i="2"/>
  <c r="D182" i="2"/>
  <c r="G181" i="2"/>
  <c r="D181" i="2"/>
  <c r="J180" i="2"/>
  <c r="G180" i="2"/>
  <c r="D180" i="2"/>
  <c r="J179" i="2"/>
  <c r="G179" i="2"/>
  <c r="D179" i="2"/>
  <c r="J178" i="2"/>
  <c r="G178" i="2"/>
  <c r="D178" i="2"/>
  <c r="J177" i="2"/>
  <c r="G177" i="2"/>
  <c r="D177" i="2"/>
  <c r="J176" i="2"/>
  <c r="G176" i="2"/>
  <c r="D176" i="2"/>
  <c r="J175" i="2"/>
  <c r="G175" i="2"/>
  <c r="D175" i="2"/>
  <c r="J174" i="2"/>
  <c r="G174" i="2"/>
  <c r="D174" i="2"/>
  <c r="J173" i="2"/>
  <c r="G173" i="2"/>
  <c r="D173" i="2"/>
  <c r="J172" i="2"/>
  <c r="G172" i="2"/>
  <c r="D172" i="2"/>
  <c r="J171" i="2"/>
  <c r="G171" i="2"/>
  <c r="D171" i="2"/>
  <c r="J170" i="2"/>
  <c r="G170" i="2"/>
  <c r="D170" i="2"/>
  <c r="J169" i="2"/>
  <c r="G169" i="2"/>
  <c r="D169" i="2"/>
  <c r="J168" i="2"/>
  <c r="G168" i="2"/>
  <c r="D168" i="2"/>
  <c r="G162" i="2"/>
  <c r="F162" i="2"/>
  <c r="D162" i="2"/>
  <c r="G161" i="2"/>
  <c r="D161" i="2"/>
  <c r="C161" i="2"/>
  <c r="J160" i="2"/>
  <c r="G160" i="2"/>
  <c r="D160" i="2"/>
  <c r="J159" i="2"/>
  <c r="G159" i="2"/>
  <c r="D159" i="2"/>
  <c r="J158" i="2"/>
  <c r="I158" i="2"/>
  <c r="G158" i="2"/>
  <c r="D158" i="2"/>
  <c r="J157" i="2"/>
  <c r="I157" i="2"/>
  <c r="G157" i="2"/>
  <c r="D157" i="2"/>
  <c r="J156" i="2"/>
  <c r="G156" i="2"/>
  <c r="D156" i="2"/>
  <c r="J155" i="2"/>
  <c r="I155" i="2"/>
  <c r="G155" i="2"/>
  <c r="F155" i="2"/>
  <c r="D155" i="2"/>
  <c r="J154" i="2"/>
  <c r="G154" i="2"/>
  <c r="F154" i="2"/>
  <c r="D154" i="2"/>
  <c r="J153" i="2"/>
  <c r="G153" i="2"/>
  <c r="D153" i="2"/>
  <c r="J152" i="2"/>
  <c r="G152" i="2"/>
  <c r="D152" i="2"/>
  <c r="C152" i="2"/>
  <c r="J151" i="2"/>
  <c r="G151" i="2"/>
  <c r="D151" i="2"/>
  <c r="C151" i="2"/>
  <c r="J150" i="2"/>
  <c r="G150" i="2"/>
  <c r="D150" i="2"/>
  <c r="J149" i="2"/>
  <c r="G149" i="2"/>
  <c r="F149" i="2"/>
  <c r="D149" i="2"/>
  <c r="J148" i="2"/>
  <c r="G148" i="2"/>
  <c r="D148" i="2"/>
  <c r="G142" i="2"/>
  <c r="D142" i="2"/>
  <c r="G141" i="2"/>
  <c r="D141" i="2"/>
  <c r="J140" i="2"/>
  <c r="G140" i="2"/>
  <c r="D140" i="2"/>
  <c r="J139" i="2"/>
  <c r="G139" i="2"/>
  <c r="D139" i="2"/>
  <c r="J138" i="2"/>
  <c r="G138" i="2"/>
  <c r="D138" i="2"/>
  <c r="J137" i="2"/>
  <c r="G137" i="2"/>
  <c r="D137" i="2"/>
  <c r="J136" i="2"/>
  <c r="G136" i="2"/>
  <c r="D136" i="2"/>
  <c r="J135" i="2"/>
  <c r="G135" i="2"/>
  <c r="D135" i="2"/>
  <c r="J134" i="2"/>
  <c r="G134" i="2"/>
  <c r="D134" i="2"/>
  <c r="J133" i="2"/>
  <c r="G133" i="2"/>
  <c r="D133" i="2"/>
  <c r="J132" i="2"/>
  <c r="G132" i="2"/>
  <c r="D132" i="2"/>
  <c r="J131" i="2"/>
  <c r="G131" i="2"/>
  <c r="D131" i="2"/>
  <c r="J130" i="2"/>
  <c r="G130" i="2"/>
  <c r="D130" i="2"/>
  <c r="J129" i="2"/>
  <c r="G129" i="2"/>
  <c r="D129" i="2"/>
  <c r="J128" i="2"/>
  <c r="G128" i="2"/>
  <c r="D128" i="2"/>
  <c r="C128" i="2"/>
  <c r="G122" i="2"/>
  <c r="D122" i="2"/>
  <c r="G121" i="2"/>
  <c r="D121" i="2"/>
  <c r="J120" i="2"/>
  <c r="I120" i="2"/>
  <c r="G120" i="2"/>
  <c r="F120" i="2"/>
  <c r="D120" i="2"/>
  <c r="C120" i="2"/>
  <c r="J119" i="2"/>
  <c r="G119" i="2"/>
  <c r="D119" i="2"/>
  <c r="J118" i="2"/>
  <c r="G118" i="2"/>
  <c r="D118" i="2"/>
  <c r="J117" i="2"/>
  <c r="G117" i="2"/>
  <c r="D117" i="2"/>
  <c r="J116" i="2"/>
  <c r="I116" i="2"/>
  <c r="G116" i="2"/>
  <c r="D116" i="2"/>
  <c r="J115" i="2"/>
  <c r="I115" i="2"/>
  <c r="G115" i="2"/>
  <c r="D115" i="2"/>
  <c r="J114" i="2"/>
  <c r="G114" i="2"/>
  <c r="D114" i="2"/>
  <c r="C114" i="2"/>
  <c r="J113" i="2"/>
  <c r="I113" i="2"/>
  <c r="G113" i="2"/>
  <c r="F113" i="2"/>
  <c r="D113" i="2"/>
  <c r="J112" i="2"/>
  <c r="G112" i="2"/>
  <c r="D112" i="2"/>
  <c r="J111" i="2"/>
  <c r="G111" i="2"/>
  <c r="D111" i="2"/>
  <c r="J110" i="2"/>
  <c r="G110" i="2"/>
  <c r="D110" i="2"/>
  <c r="J109" i="2"/>
  <c r="G109" i="2"/>
  <c r="D109" i="2"/>
  <c r="J108" i="2"/>
  <c r="G108" i="2"/>
  <c r="D108" i="2"/>
  <c r="G101" i="2"/>
  <c r="D101" i="2"/>
  <c r="G100" i="2"/>
  <c r="D100" i="2"/>
  <c r="J99" i="2"/>
  <c r="G99" i="2"/>
  <c r="D99" i="2"/>
  <c r="J98" i="2"/>
  <c r="G98" i="2"/>
  <c r="D98" i="2"/>
  <c r="J97" i="2"/>
  <c r="G97" i="2"/>
  <c r="D97" i="2"/>
  <c r="J96" i="2"/>
  <c r="G96" i="2"/>
  <c r="D96" i="2"/>
  <c r="J95" i="2"/>
  <c r="G95" i="2"/>
  <c r="D95" i="2"/>
  <c r="J94" i="2"/>
  <c r="G94" i="2"/>
  <c r="D94" i="2"/>
  <c r="J93" i="2"/>
  <c r="G93" i="2"/>
  <c r="D93" i="2"/>
  <c r="J92" i="2"/>
  <c r="G92" i="2"/>
  <c r="D92" i="2"/>
  <c r="J91" i="2"/>
  <c r="G91" i="2"/>
  <c r="D91" i="2"/>
  <c r="J90" i="2"/>
  <c r="G90" i="2"/>
  <c r="D90" i="2"/>
  <c r="J89" i="2"/>
  <c r="G89" i="2"/>
  <c r="D89" i="2"/>
  <c r="J88" i="2"/>
  <c r="G88" i="2"/>
  <c r="F88" i="2"/>
  <c r="D88" i="2"/>
  <c r="J87" i="2"/>
  <c r="G87" i="2"/>
  <c r="D87" i="2"/>
  <c r="K80" i="2"/>
  <c r="C80" i="2"/>
  <c r="M79" i="2"/>
  <c r="K79" i="2"/>
  <c r="E79" i="2"/>
  <c r="C79" i="2"/>
  <c r="M78" i="2"/>
  <c r="K78" i="2"/>
  <c r="E78" i="2"/>
  <c r="C78" i="2"/>
  <c r="M77" i="2"/>
  <c r="K77" i="2"/>
  <c r="E77" i="2"/>
  <c r="C77" i="2"/>
  <c r="M76" i="2"/>
  <c r="K76" i="2"/>
  <c r="E76" i="2"/>
  <c r="C76" i="2"/>
  <c r="M75" i="2"/>
  <c r="K75" i="2"/>
  <c r="E75" i="2"/>
  <c r="C75" i="2"/>
  <c r="M74" i="2"/>
  <c r="K74" i="2"/>
  <c r="E74" i="2"/>
  <c r="C74" i="2"/>
  <c r="M73" i="2"/>
  <c r="K73" i="2"/>
  <c r="E73" i="2"/>
  <c r="C73" i="2"/>
  <c r="M72" i="2"/>
  <c r="K72" i="2"/>
  <c r="E72" i="2"/>
  <c r="C72" i="2"/>
  <c r="M71" i="2"/>
  <c r="K71" i="2"/>
  <c r="E71" i="2"/>
  <c r="C71" i="2"/>
  <c r="M70" i="2"/>
  <c r="K70" i="2"/>
  <c r="E70" i="2"/>
  <c r="C70" i="2"/>
  <c r="M69" i="2"/>
  <c r="K69" i="2"/>
  <c r="E69" i="2"/>
  <c r="C69" i="2"/>
  <c r="M68" i="2"/>
  <c r="K68" i="2"/>
  <c r="E68" i="2"/>
  <c r="C68" i="2"/>
  <c r="M67" i="2"/>
  <c r="K67" i="2"/>
  <c r="E67" i="2"/>
  <c r="C67" i="2"/>
  <c r="M66" i="2"/>
  <c r="K66" i="2"/>
  <c r="E66" i="2"/>
  <c r="C66" i="2"/>
  <c r="M65" i="2"/>
  <c r="K65" i="2"/>
  <c r="E65" i="2"/>
  <c r="C65" i="2"/>
  <c r="M64" i="2"/>
  <c r="K64" i="2"/>
  <c r="E64" i="2"/>
  <c r="C64" i="2"/>
  <c r="M63" i="2"/>
  <c r="K63" i="2"/>
  <c r="E63" i="2"/>
  <c r="C63" i="2"/>
  <c r="M62" i="2"/>
  <c r="K62" i="2"/>
  <c r="E62" i="2"/>
  <c r="C62" i="2"/>
  <c r="M61" i="2"/>
  <c r="K61" i="2"/>
  <c r="E61" i="2"/>
  <c r="C61" i="2"/>
  <c r="M60" i="2"/>
  <c r="K60" i="2"/>
  <c r="E60" i="2"/>
  <c r="C60" i="2"/>
  <c r="M59" i="2"/>
  <c r="K59" i="2"/>
  <c r="E59" i="2"/>
  <c r="C59" i="2"/>
  <c r="K54" i="2"/>
  <c r="C54" i="2"/>
  <c r="M53" i="2"/>
  <c r="K53" i="2"/>
  <c r="E53" i="2"/>
  <c r="C53" i="2"/>
  <c r="M52" i="2"/>
  <c r="K52" i="2"/>
  <c r="E52" i="2"/>
  <c r="C52" i="2"/>
  <c r="M51" i="2"/>
  <c r="K51" i="2"/>
  <c r="E51" i="2"/>
  <c r="C51" i="2"/>
  <c r="M50" i="2"/>
  <c r="K50" i="2"/>
  <c r="E50" i="2"/>
  <c r="C50" i="2"/>
  <c r="M49" i="2"/>
  <c r="K49" i="2"/>
  <c r="E49" i="2"/>
  <c r="C49" i="2"/>
  <c r="M48" i="2"/>
  <c r="K48" i="2"/>
  <c r="E48" i="2"/>
  <c r="C48" i="2"/>
  <c r="M47" i="2"/>
  <c r="K47" i="2"/>
  <c r="E47" i="2"/>
  <c r="C47" i="2"/>
  <c r="M46" i="2"/>
  <c r="K46" i="2"/>
  <c r="E46" i="2"/>
  <c r="M45" i="2"/>
  <c r="K45" i="2"/>
  <c r="E45" i="2"/>
  <c r="C45" i="2"/>
  <c r="M44" i="2"/>
  <c r="K44" i="2"/>
  <c r="E44" i="2"/>
  <c r="C44" i="2"/>
  <c r="M43" i="2"/>
  <c r="K43" i="2"/>
  <c r="E43" i="2"/>
  <c r="C43" i="2"/>
  <c r="M42" i="2"/>
  <c r="K42" i="2"/>
  <c r="E42" i="2"/>
  <c r="C42" i="2"/>
  <c r="M41" i="2"/>
  <c r="K41" i="2"/>
  <c r="E41" i="2"/>
  <c r="C41" i="2"/>
  <c r="M40" i="2"/>
  <c r="K40" i="2"/>
  <c r="E40" i="2"/>
  <c r="C40" i="2"/>
  <c r="M39" i="2"/>
  <c r="K39" i="2"/>
  <c r="E39" i="2"/>
  <c r="C39" i="2"/>
  <c r="M38" i="2"/>
  <c r="K38" i="2"/>
  <c r="E38" i="2"/>
  <c r="C38" i="2"/>
  <c r="M37" i="2"/>
  <c r="K37" i="2"/>
  <c r="E37" i="2"/>
  <c r="C37" i="2"/>
  <c r="M36" i="2"/>
  <c r="K36" i="2"/>
  <c r="E36" i="2"/>
  <c r="C36" i="2"/>
  <c r="M35" i="2"/>
  <c r="K35" i="2"/>
  <c r="E35" i="2"/>
  <c r="C35" i="2"/>
  <c r="M34" i="2"/>
  <c r="K34" i="2"/>
  <c r="E34" i="2"/>
  <c r="C34" i="2"/>
  <c r="M33" i="2"/>
  <c r="K33" i="2"/>
  <c r="E33" i="2"/>
  <c r="C33" i="2"/>
  <c r="D27" i="2"/>
  <c r="G25" i="2"/>
  <c r="D22" i="2"/>
  <c r="G20" i="2"/>
  <c r="G19" i="2"/>
  <c r="D17" i="2"/>
  <c r="G15" i="2"/>
  <c r="D12" i="2"/>
  <c r="G10" i="2"/>
  <c r="BI48" i="1"/>
  <c r="BH48" i="1"/>
  <c r="BE48" i="1"/>
  <c r="BD48" i="1"/>
  <c r="BB48" i="1"/>
  <c r="AZ48" i="1"/>
  <c r="BA48" i="1" s="1"/>
  <c r="AY48" i="1"/>
  <c r="AX48" i="1"/>
  <c r="AW48" i="1"/>
  <c r="I222" i="2" s="1"/>
  <c r="AV48" i="1"/>
  <c r="AU48" i="1"/>
  <c r="AT48" i="1"/>
  <c r="I201" i="2" s="1"/>
  <c r="AS48" i="1"/>
  <c r="AR48" i="1"/>
  <c r="BF48" i="1" s="1"/>
  <c r="AQ48" i="1"/>
  <c r="I160" i="2" s="1"/>
  <c r="AP48" i="1"/>
  <c r="AO48" i="1"/>
  <c r="I140" i="2" s="1"/>
  <c r="AN48" i="1"/>
  <c r="BC48" i="1" s="1"/>
  <c r="AM48" i="1"/>
  <c r="AL48" i="1"/>
  <c r="I99" i="2" s="1"/>
  <c r="AK48" i="1"/>
  <c r="AJ48" i="1"/>
  <c r="AI48" i="1"/>
  <c r="G28" i="2" s="1"/>
  <c r="R48" i="1"/>
  <c r="BI47" i="1"/>
  <c r="BH47" i="1"/>
  <c r="BE47" i="1"/>
  <c r="BD47" i="1"/>
  <c r="BB47" i="1"/>
  <c r="AY47" i="1"/>
  <c r="I242" i="2" s="1"/>
  <c r="AX47" i="1"/>
  <c r="AW47" i="1"/>
  <c r="I221" i="2" s="1"/>
  <c r="AV47" i="1"/>
  <c r="AU47" i="1"/>
  <c r="AT47" i="1"/>
  <c r="BG47" i="1" s="1"/>
  <c r="AS47" i="1"/>
  <c r="AR47" i="1"/>
  <c r="BF47" i="1" s="1"/>
  <c r="AQ47" i="1"/>
  <c r="I159" i="2" s="1"/>
  <c r="AP47" i="1"/>
  <c r="AO47" i="1"/>
  <c r="I139" i="2" s="1"/>
  <c r="AN47" i="1"/>
  <c r="I119" i="2" s="1"/>
  <c r="AM47" i="1"/>
  <c r="AL47" i="1"/>
  <c r="I98" i="2" s="1"/>
  <c r="AK47" i="1"/>
  <c r="AJ47" i="1"/>
  <c r="AZ47" i="1" s="1"/>
  <c r="AI47" i="1"/>
  <c r="G27" i="2" s="1"/>
  <c r="R47" i="1"/>
  <c r="BI46" i="1"/>
  <c r="BH46" i="1"/>
  <c r="BF46" i="1"/>
  <c r="BE46" i="1"/>
  <c r="BD46" i="1"/>
  <c r="BC46" i="1"/>
  <c r="AY46" i="1"/>
  <c r="I241" i="2" s="1"/>
  <c r="AX46" i="1"/>
  <c r="AW46" i="1"/>
  <c r="I220" i="2" s="1"/>
  <c r="AV46" i="1"/>
  <c r="AU46" i="1"/>
  <c r="AT46" i="1"/>
  <c r="I199" i="2" s="1"/>
  <c r="AS46" i="1"/>
  <c r="AR46" i="1"/>
  <c r="I178" i="2" s="1"/>
  <c r="AQ46" i="1"/>
  <c r="AP46" i="1"/>
  <c r="AZ46" i="1" s="1"/>
  <c r="AO46" i="1"/>
  <c r="I138" i="2" s="1"/>
  <c r="AN46" i="1"/>
  <c r="I118" i="2" s="1"/>
  <c r="AM46" i="1"/>
  <c r="AL46" i="1"/>
  <c r="I97" i="2" s="1"/>
  <c r="AK46" i="1"/>
  <c r="AJ46" i="1"/>
  <c r="AI46" i="1"/>
  <c r="G26" i="2" s="1"/>
  <c r="R46" i="1"/>
  <c r="BI45" i="1"/>
  <c r="BH45" i="1"/>
  <c r="BF45" i="1"/>
  <c r="BD45" i="1"/>
  <c r="AY45" i="1"/>
  <c r="I240" i="2" s="1"/>
  <c r="AX45" i="1"/>
  <c r="AW45" i="1"/>
  <c r="I219" i="2" s="1"/>
  <c r="AV45" i="1"/>
  <c r="AU45" i="1"/>
  <c r="AT45" i="1"/>
  <c r="I198" i="2" s="1"/>
  <c r="AS45" i="1"/>
  <c r="AR45" i="1"/>
  <c r="I177" i="2" s="1"/>
  <c r="AQ45" i="1"/>
  <c r="BE45" i="1" s="1"/>
  <c r="AP45" i="1"/>
  <c r="AO45" i="1"/>
  <c r="I137" i="2" s="1"/>
  <c r="AN45" i="1"/>
  <c r="I117" i="2" s="1"/>
  <c r="AM45" i="1"/>
  <c r="AL45" i="1"/>
  <c r="I96" i="2" s="1"/>
  <c r="AK45" i="1"/>
  <c r="AJ45" i="1"/>
  <c r="AZ45" i="1" s="1"/>
  <c r="AI45" i="1"/>
  <c r="R45" i="1"/>
  <c r="BH44" i="1"/>
  <c r="BF44" i="1"/>
  <c r="BE44" i="1"/>
  <c r="BD44" i="1"/>
  <c r="AY44" i="1"/>
  <c r="I239" i="2" s="1"/>
  <c r="AX44" i="1"/>
  <c r="AW44" i="1"/>
  <c r="I218" i="2" s="1"/>
  <c r="AV44" i="1"/>
  <c r="AU44" i="1"/>
  <c r="AT44" i="1"/>
  <c r="I197" i="2" s="1"/>
  <c r="AS44" i="1"/>
  <c r="AR44" i="1"/>
  <c r="I176" i="2" s="1"/>
  <c r="AQ44" i="1"/>
  <c r="I156" i="2" s="1"/>
  <c r="AP44" i="1"/>
  <c r="AO44" i="1"/>
  <c r="I136" i="2" s="1"/>
  <c r="AN44" i="1"/>
  <c r="BC44" i="1" s="1"/>
  <c r="AM44" i="1"/>
  <c r="AL44" i="1"/>
  <c r="I95" i="2" s="1"/>
  <c r="AK44" i="1"/>
  <c r="AJ44" i="1"/>
  <c r="AZ44" i="1" s="1"/>
  <c r="AI44" i="1"/>
  <c r="G24" i="2" s="1"/>
  <c r="R44" i="1"/>
  <c r="BI43" i="1"/>
  <c r="BH43" i="1"/>
  <c r="BE43" i="1"/>
  <c r="BD43" i="1"/>
  <c r="BB43" i="1"/>
  <c r="AZ43" i="1"/>
  <c r="BA43" i="1" s="1"/>
  <c r="AY43" i="1"/>
  <c r="I238" i="2" s="1"/>
  <c r="AX43" i="1"/>
  <c r="AW43" i="1"/>
  <c r="I217" i="2" s="1"/>
  <c r="AV43" i="1"/>
  <c r="AU43" i="1"/>
  <c r="AT43" i="1"/>
  <c r="BG43" i="1" s="1"/>
  <c r="AS43" i="1"/>
  <c r="AR43" i="1"/>
  <c r="I175" i="2" s="1"/>
  <c r="AQ43" i="1"/>
  <c r="AP43" i="1"/>
  <c r="AO43" i="1"/>
  <c r="I135" i="2" s="1"/>
  <c r="AN43" i="1"/>
  <c r="BC43" i="1" s="1"/>
  <c r="AM43" i="1"/>
  <c r="AL43" i="1"/>
  <c r="I94" i="2" s="1"/>
  <c r="AK43" i="1"/>
  <c r="AJ43" i="1"/>
  <c r="AI43" i="1"/>
  <c r="G23" i="2" s="1"/>
  <c r="R43" i="1"/>
  <c r="BI42" i="1"/>
  <c r="BH42" i="1"/>
  <c r="BE42" i="1"/>
  <c r="BD42" i="1"/>
  <c r="BB42" i="1"/>
  <c r="AY42" i="1"/>
  <c r="I237" i="2" s="1"/>
  <c r="AX42" i="1"/>
  <c r="AW42" i="1"/>
  <c r="I216" i="2" s="1"/>
  <c r="AV42" i="1"/>
  <c r="AU42" i="1"/>
  <c r="AT42" i="1"/>
  <c r="I195" i="2" s="1"/>
  <c r="AS42" i="1"/>
  <c r="AR42" i="1"/>
  <c r="I174" i="2" s="1"/>
  <c r="AQ42" i="1"/>
  <c r="I154" i="2" s="1"/>
  <c r="AP42" i="1"/>
  <c r="AO42" i="1"/>
  <c r="I134" i="2" s="1"/>
  <c r="AN42" i="1"/>
  <c r="I114" i="2" s="1"/>
  <c r="AM42" i="1"/>
  <c r="AL42" i="1"/>
  <c r="I93" i="2" s="1"/>
  <c r="AK42" i="1"/>
  <c r="AJ42" i="1"/>
  <c r="AZ42" i="1" s="1"/>
  <c r="AI42" i="1"/>
  <c r="G22" i="2" s="1"/>
  <c r="R42" i="1"/>
  <c r="BI41" i="1"/>
  <c r="BH41" i="1"/>
  <c r="BF41" i="1"/>
  <c r="BE41" i="1"/>
  <c r="BD41" i="1"/>
  <c r="BC41" i="1"/>
  <c r="AY41" i="1"/>
  <c r="I236" i="2" s="1"/>
  <c r="AX41" i="1"/>
  <c r="AW41" i="1"/>
  <c r="I215" i="2" s="1"/>
  <c r="AV41" i="1"/>
  <c r="AU41" i="1"/>
  <c r="AT41" i="1"/>
  <c r="I194" i="2" s="1"/>
  <c r="AS41" i="1"/>
  <c r="AR41" i="1"/>
  <c r="I173" i="2" s="1"/>
  <c r="AQ41" i="1"/>
  <c r="I153" i="2" s="1"/>
  <c r="AP41" i="1"/>
  <c r="AZ41" i="1" s="1"/>
  <c r="AO41" i="1"/>
  <c r="I133" i="2" s="1"/>
  <c r="AN41" i="1"/>
  <c r="AM41" i="1"/>
  <c r="AL41" i="1"/>
  <c r="BB41" i="1" s="1"/>
  <c r="AK41" i="1"/>
  <c r="AJ41" i="1"/>
  <c r="AI41" i="1"/>
  <c r="G21" i="2" s="1"/>
  <c r="R41" i="1"/>
  <c r="BI40" i="1"/>
  <c r="BH40" i="1"/>
  <c r="BF40" i="1"/>
  <c r="BD40" i="1"/>
  <c r="AY40" i="1"/>
  <c r="I235" i="2" s="1"/>
  <c r="AX40" i="1"/>
  <c r="AW40" i="1"/>
  <c r="I214" i="2" s="1"/>
  <c r="AV40" i="1"/>
  <c r="AU40" i="1"/>
  <c r="AT40" i="1"/>
  <c r="BG40" i="1" s="1"/>
  <c r="AS40" i="1"/>
  <c r="AR40" i="1"/>
  <c r="I172" i="2" s="1"/>
  <c r="AQ40" i="1"/>
  <c r="I152" i="2" s="1"/>
  <c r="AP40" i="1"/>
  <c r="AO40" i="1"/>
  <c r="I132" i="2" s="1"/>
  <c r="AN40" i="1"/>
  <c r="BC40" i="1" s="1"/>
  <c r="AM40" i="1"/>
  <c r="AL40" i="1"/>
  <c r="BB40" i="1" s="1"/>
  <c r="AK40" i="1"/>
  <c r="AJ40" i="1"/>
  <c r="AZ40" i="1" s="1"/>
  <c r="AI40" i="1"/>
  <c r="R40" i="1"/>
  <c r="BH39" i="1"/>
  <c r="BE39" i="1"/>
  <c r="BD39" i="1"/>
  <c r="AY39" i="1"/>
  <c r="I234" i="2" s="1"/>
  <c r="AX39" i="1"/>
  <c r="AW39" i="1"/>
  <c r="I213" i="2" s="1"/>
  <c r="AV39" i="1"/>
  <c r="AU39" i="1"/>
  <c r="AT39" i="1"/>
  <c r="I192" i="2" s="1"/>
  <c r="AS39" i="1"/>
  <c r="AR39" i="1"/>
  <c r="I171" i="2" s="1"/>
  <c r="AQ39" i="1"/>
  <c r="I151" i="2" s="1"/>
  <c r="AP39" i="1"/>
  <c r="AO39" i="1"/>
  <c r="AN39" i="1"/>
  <c r="BC39" i="1" s="1"/>
  <c r="AM39" i="1"/>
  <c r="AL39" i="1"/>
  <c r="I90" i="2" s="1"/>
  <c r="AK39" i="1"/>
  <c r="AJ39" i="1"/>
  <c r="AZ39" i="1" s="1"/>
  <c r="AI39" i="1"/>
  <c r="R39" i="1"/>
  <c r="BI38" i="1"/>
  <c r="BH38" i="1"/>
  <c r="BE38" i="1"/>
  <c r="BD38" i="1"/>
  <c r="BB38" i="1"/>
  <c r="AZ38" i="1"/>
  <c r="BA38" i="1" s="1"/>
  <c r="AY38" i="1"/>
  <c r="I233" i="2" s="1"/>
  <c r="AX38" i="1"/>
  <c r="AW38" i="1"/>
  <c r="I212" i="2" s="1"/>
  <c r="AV38" i="1"/>
  <c r="AU38" i="1"/>
  <c r="AT38" i="1"/>
  <c r="I191" i="2" s="1"/>
  <c r="AS38" i="1"/>
  <c r="AR38" i="1"/>
  <c r="BF38" i="1" s="1"/>
  <c r="AQ38" i="1"/>
  <c r="I150" i="2" s="1"/>
  <c r="AP38" i="1"/>
  <c r="AO38" i="1"/>
  <c r="I130" i="2" s="1"/>
  <c r="AN38" i="1"/>
  <c r="I110" i="2" s="1"/>
  <c r="AM38" i="1"/>
  <c r="AL38" i="1"/>
  <c r="I89" i="2" s="1"/>
  <c r="AK38" i="1"/>
  <c r="AJ38" i="1"/>
  <c r="AI38" i="1"/>
  <c r="G18" i="2" s="1"/>
  <c r="R38" i="1"/>
  <c r="BI37" i="1"/>
  <c r="BH37" i="1"/>
  <c r="BE37" i="1"/>
  <c r="BD37" i="1"/>
  <c r="BB37" i="1"/>
  <c r="AY37" i="1"/>
  <c r="I232" i="2" s="1"/>
  <c r="AX37" i="1"/>
  <c r="AW37" i="1"/>
  <c r="I211" i="2" s="1"/>
  <c r="AV37" i="1"/>
  <c r="AU37" i="1"/>
  <c r="AT37" i="1"/>
  <c r="BG37" i="1" s="1"/>
  <c r="AS37" i="1"/>
  <c r="AR37" i="1"/>
  <c r="BF37" i="1" s="1"/>
  <c r="AQ37" i="1"/>
  <c r="I149" i="2" s="1"/>
  <c r="AP37" i="1"/>
  <c r="AO37" i="1"/>
  <c r="I129" i="2" s="1"/>
  <c r="AN37" i="1"/>
  <c r="I109" i="2" s="1"/>
  <c r="AM37" i="1"/>
  <c r="AL37" i="1"/>
  <c r="I88" i="2" s="1"/>
  <c r="AK37" i="1"/>
  <c r="AJ37" i="1"/>
  <c r="AZ37" i="1" s="1"/>
  <c r="AI37" i="1"/>
  <c r="G17" i="2" s="1"/>
  <c r="R37" i="1"/>
  <c r="BI36" i="1"/>
  <c r="BH36" i="1"/>
  <c r="BF36" i="1"/>
  <c r="BE36" i="1"/>
  <c r="BD36" i="1"/>
  <c r="BC36" i="1"/>
  <c r="AY36" i="1"/>
  <c r="I231" i="2" s="1"/>
  <c r="AX36" i="1"/>
  <c r="AW36" i="1"/>
  <c r="I210" i="2" s="1"/>
  <c r="AV36" i="1"/>
  <c r="AU36" i="1"/>
  <c r="AT36" i="1"/>
  <c r="I189" i="2" s="1"/>
  <c r="AS36" i="1"/>
  <c r="AR36" i="1"/>
  <c r="I168" i="2" s="1"/>
  <c r="AQ36" i="1"/>
  <c r="I148" i="2" s="1"/>
  <c r="AP36" i="1"/>
  <c r="AZ36" i="1" s="1"/>
  <c r="AO36" i="1"/>
  <c r="I128" i="2" s="1"/>
  <c r="AN36" i="1"/>
  <c r="I108" i="2" s="1"/>
  <c r="AM36" i="1"/>
  <c r="AL36" i="1"/>
  <c r="BB36" i="1" s="1"/>
  <c r="AK36" i="1"/>
  <c r="AJ36" i="1"/>
  <c r="AI36" i="1"/>
  <c r="G16" i="2" s="1"/>
  <c r="R36" i="1"/>
  <c r="BI35" i="1"/>
  <c r="BH35" i="1"/>
  <c r="BF35" i="1"/>
  <c r="BD35" i="1"/>
  <c r="AY35" i="1"/>
  <c r="F245" i="2" s="1"/>
  <c r="AX35" i="1"/>
  <c r="AW35" i="1"/>
  <c r="F224" i="2" s="1"/>
  <c r="AV35" i="1"/>
  <c r="AU35" i="1"/>
  <c r="AT35" i="1"/>
  <c r="BG35" i="1" s="1"/>
  <c r="AS35" i="1"/>
  <c r="AR35" i="1"/>
  <c r="F182" i="2" s="1"/>
  <c r="AQ35" i="1"/>
  <c r="BE35" i="1" s="1"/>
  <c r="AP35" i="1"/>
  <c r="AO35" i="1"/>
  <c r="F142" i="2" s="1"/>
  <c r="AN35" i="1"/>
  <c r="BC35" i="1" s="1"/>
  <c r="AM35" i="1"/>
  <c r="AL35" i="1"/>
  <c r="F101" i="2" s="1"/>
  <c r="AK35" i="1"/>
  <c r="AJ35" i="1"/>
  <c r="AZ35" i="1" s="1"/>
  <c r="AI35" i="1"/>
  <c r="R35" i="1"/>
  <c r="BH34" i="1"/>
  <c r="BE34" i="1"/>
  <c r="BD34" i="1"/>
  <c r="AY34" i="1"/>
  <c r="F244" i="2" s="1"/>
  <c r="AX34" i="1"/>
  <c r="AW34" i="1"/>
  <c r="F223" i="2" s="1"/>
  <c r="AV34" i="1"/>
  <c r="AU34" i="1"/>
  <c r="AT34" i="1"/>
  <c r="F202" i="2" s="1"/>
  <c r="AS34" i="1"/>
  <c r="AR34" i="1"/>
  <c r="F181" i="2" s="1"/>
  <c r="AQ34" i="1"/>
  <c r="F161" i="2" s="1"/>
  <c r="AP34" i="1"/>
  <c r="AO34" i="1"/>
  <c r="F141" i="2" s="1"/>
  <c r="AN34" i="1"/>
  <c r="F121" i="2" s="1"/>
  <c r="AM34" i="1"/>
  <c r="AL34" i="1"/>
  <c r="F100" i="2" s="1"/>
  <c r="AK34" i="1"/>
  <c r="AJ34" i="1"/>
  <c r="AZ34" i="1" s="1"/>
  <c r="AI34" i="1"/>
  <c r="G14" i="2" s="1"/>
  <c r="R34" i="1"/>
  <c r="BI33" i="1"/>
  <c r="BH33" i="1"/>
  <c r="BE33" i="1"/>
  <c r="BD33" i="1"/>
  <c r="BB33" i="1"/>
  <c r="AZ33" i="1"/>
  <c r="BA33" i="1" s="1"/>
  <c r="AY33" i="1"/>
  <c r="F243" i="2" s="1"/>
  <c r="AX33" i="1"/>
  <c r="AW33" i="1"/>
  <c r="F222" i="2" s="1"/>
  <c r="AV33" i="1"/>
  <c r="AU33" i="1"/>
  <c r="AT33" i="1"/>
  <c r="F201" i="2" s="1"/>
  <c r="AS33" i="1"/>
  <c r="AR33" i="1"/>
  <c r="BF33" i="1" s="1"/>
  <c r="AQ33" i="1"/>
  <c r="F160" i="2" s="1"/>
  <c r="AP33" i="1"/>
  <c r="AO33" i="1"/>
  <c r="F140" i="2" s="1"/>
  <c r="AN33" i="1"/>
  <c r="BC33" i="1" s="1"/>
  <c r="AM33" i="1"/>
  <c r="AL33" i="1"/>
  <c r="F99" i="2" s="1"/>
  <c r="AK33" i="1"/>
  <c r="AJ33" i="1"/>
  <c r="AI33" i="1"/>
  <c r="G13" i="2" s="1"/>
  <c r="R33" i="1"/>
  <c r="BI32" i="1"/>
  <c r="BH32" i="1"/>
  <c r="BE32" i="1"/>
  <c r="BD32" i="1"/>
  <c r="BB32" i="1"/>
  <c r="AY32" i="1"/>
  <c r="F242" i="2" s="1"/>
  <c r="AX32" i="1"/>
  <c r="AW32" i="1"/>
  <c r="F221" i="2" s="1"/>
  <c r="AV32" i="1"/>
  <c r="AU32" i="1"/>
  <c r="AT32" i="1"/>
  <c r="BG32" i="1" s="1"/>
  <c r="AS32" i="1"/>
  <c r="AR32" i="1"/>
  <c r="F179" i="2" s="1"/>
  <c r="AQ32" i="1"/>
  <c r="F159" i="2" s="1"/>
  <c r="AP32" i="1"/>
  <c r="AO32" i="1"/>
  <c r="F139" i="2" s="1"/>
  <c r="AN32" i="1"/>
  <c r="F119" i="2" s="1"/>
  <c r="AM32" i="1"/>
  <c r="AL32" i="1"/>
  <c r="F98" i="2" s="1"/>
  <c r="AK32" i="1"/>
  <c r="AJ32" i="1"/>
  <c r="AZ32" i="1" s="1"/>
  <c r="AI32" i="1"/>
  <c r="G12" i="2" s="1"/>
  <c r="R32" i="1"/>
  <c r="BI31" i="1"/>
  <c r="BH31" i="1"/>
  <c r="BF31" i="1"/>
  <c r="BE31" i="1"/>
  <c r="BD31" i="1"/>
  <c r="BC31" i="1"/>
  <c r="AY31" i="1"/>
  <c r="AX31" i="1"/>
  <c r="AW31" i="1"/>
  <c r="F220" i="2" s="1"/>
  <c r="AV31" i="1"/>
  <c r="AU31" i="1"/>
  <c r="AT31" i="1"/>
  <c r="F199" i="2" s="1"/>
  <c r="AS31" i="1"/>
  <c r="AR31" i="1"/>
  <c r="F178" i="2" s="1"/>
  <c r="AQ31" i="1"/>
  <c r="F158" i="2" s="1"/>
  <c r="AP31" i="1"/>
  <c r="AZ31" i="1" s="1"/>
  <c r="AO31" i="1"/>
  <c r="F138" i="2" s="1"/>
  <c r="AN31" i="1"/>
  <c r="F118" i="2" s="1"/>
  <c r="AM31" i="1"/>
  <c r="AL31" i="1"/>
  <c r="F97" i="2" s="1"/>
  <c r="AK31" i="1"/>
  <c r="AJ31" i="1"/>
  <c r="AI31" i="1"/>
  <c r="G11" i="2" s="1"/>
  <c r="R31" i="1"/>
  <c r="BI30" i="1"/>
  <c r="BH30" i="1"/>
  <c r="BF30" i="1"/>
  <c r="BD30" i="1"/>
  <c r="AY30" i="1"/>
  <c r="AX30" i="1"/>
  <c r="AW30" i="1"/>
  <c r="F219" i="2" s="1"/>
  <c r="AV30" i="1"/>
  <c r="AU30" i="1"/>
  <c r="AT30" i="1"/>
  <c r="F198" i="2" s="1"/>
  <c r="AS30" i="1"/>
  <c r="AR30" i="1"/>
  <c r="F177" i="2" s="1"/>
  <c r="AQ30" i="1"/>
  <c r="BE30" i="1" s="1"/>
  <c r="AP30" i="1"/>
  <c r="AO30" i="1"/>
  <c r="F137" i="2" s="1"/>
  <c r="AN30" i="1"/>
  <c r="F117" i="2" s="1"/>
  <c r="AM30" i="1"/>
  <c r="AL30" i="1"/>
  <c r="F96" i="2" s="1"/>
  <c r="AK30" i="1"/>
  <c r="AJ30" i="1"/>
  <c r="AZ30" i="1" s="1"/>
  <c r="AI30" i="1"/>
  <c r="R30" i="1"/>
  <c r="BH29" i="1"/>
  <c r="BE29" i="1"/>
  <c r="BD29" i="1"/>
  <c r="AY29" i="1"/>
  <c r="F239" i="2" s="1"/>
  <c r="AX29" i="1"/>
  <c r="AW29" i="1"/>
  <c r="F218" i="2" s="1"/>
  <c r="AV29" i="1"/>
  <c r="AU29" i="1"/>
  <c r="AT29" i="1"/>
  <c r="F197" i="2" s="1"/>
  <c r="AS29" i="1"/>
  <c r="AR29" i="1"/>
  <c r="BF29" i="1" s="1"/>
  <c r="AQ29" i="1"/>
  <c r="F156" i="2" s="1"/>
  <c r="AP29" i="1"/>
  <c r="AO29" i="1"/>
  <c r="F136" i="2" s="1"/>
  <c r="AN29" i="1"/>
  <c r="F116" i="2" s="1"/>
  <c r="AM29" i="1"/>
  <c r="AL29" i="1"/>
  <c r="F95" i="2" s="1"/>
  <c r="AK29" i="1"/>
  <c r="AJ29" i="1"/>
  <c r="AZ29" i="1" s="1"/>
  <c r="AI29" i="1"/>
  <c r="G9" i="2" s="1"/>
  <c r="R29" i="1"/>
  <c r="BI28" i="1"/>
  <c r="BH28" i="1"/>
  <c r="BE28" i="1"/>
  <c r="BD28" i="1"/>
  <c r="BB28" i="1"/>
  <c r="AZ28" i="1"/>
  <c r="BA28" i="1" s="1"/>
  <c r="AY28" i="1"/>
  <c r="F238" i="2" s="1"/>
  <c r="AX28" i="1"/>
  <c r="AW28" i="1"/>
  <c r="F217" i="2" s="1"/>
  <c r="AV28" i="1"/>
  <c r="AU28" i="1"/>
  <c r="AT28" i="1"/>
  <c r="BG28" i="1" s="1"/>
  <c r="AS28" i="1"/>
  <c r="AR28" i="1"/>
  <c r="BF28" i="1" s="1"/>
  <c r="AQ28" i="1"/>
  <c r="AP28" i="1"/>
  <c r="AO28" i="1"/>
  <c r="F135" i="2" s="1"/>
  <c r="AN28" i="1"/>
  <c r="BC28" i="1" s="1"/>
  <c r="AM28" i="1"/>
  <c r="AL28" i="1"/>
  <c r="F94" i="2" s="1"/>
  <c r="AK28" i="1"/>
  <c r="AJ28" i="1"/>
  <c r="AI28" i="1"/>
  <c r="G8" i="2" s="1"/>
  <c r="R28" i="1"/>
  <c r="BI27" i="1"/>
  <c r="BH27" i="1"/>
  <c r="BE27" i="1"/>
  <c r="BD27" i="1"/>
  <c r="BB27" i="1"/>
  <c r="AY27" i="1"/>
  <c r="F237" i="2" s="1"/>
  <c r="AX27" i="1"/>
  <c r="AW27" i="1"/>
  <c r="F216" i="2" s="1"/>
  <c r="AV27" i="1"/>
  <c r="AU27" i="1"/>
  <c r="AT27" i="1"/>
  <c r="F195" i="2" s="1"/>
  <c r="AS27" i="1"/>
  <c r="AR27" i="1"/>
  <c r="F174" i="2" s="1"/>
  <c r="AQ27" i="1"/>
  <c r="AP27" i="1"/>
  <c r="AO27" i="1"/>
  <c r="F134" i="2" s="1"/>
  <c r="AN27" i="1"/>
  <c r="F114" i="2" s="1"/>
  <c r="AM27" i="1"/>
  <c r="AL27" i="1"/>
  <c r="F93" i="2" s="1"/>
  <c r="AK27" i="1"/>
  <c r="AJ27" i="1"/>
  <c r="AZ27" i="1" s="1"/>
  <c r="AI27" i="1"/>
  <c r="D29" i="2" s="1"/>
  <c r="R27" i="1"/>
  <c r="BI26" i="1"/>
  <c r="BH26" i="1"/>
  <c r="BF26" i="1"/>
  <c r="BE26" i="1"/>
  <c r="BD26" i="1"/>
  <c r="BC26" i="1"/>
  <c r="AY26" i="1"/>
  <c r="F236" i="2" s="1"/>
  <c r="AX26" i="1"/>
  <c r="AW26" i="1"/>
  <c r="F215" i="2" s="1"/>
  <c r="AV26" i="1"/>
  <c r="AU26" i="1"/>
  <c r="AT26" i="1"/>
  <c r="F194" i="2" s="1"/>
  <c r="AS26" i="1"/>
  <c r="AR26" i="1"/>
  <c r="F173" i="2" s="1"/>
  <c r="AQ26" i="1"/>
  <c r="F153" i="2" s="1"/>
  <c r="AP26" i="1"/>
  <c r="AZ26" i="1" s="1"/>
  <c r="AO26" i="1"/>
  <c r="F133" i="2" s="1"/>
  <c r="AN26" i="1"/>
  <c r="AM26" i="1"/>
  <c r="AL26" i="1"/>
  <c r="BB26" i="1" s="1"/>
  <c r="AK26" i="1"/>
  <c r="AJ26" i="1"/>
  <c r="AI26" i="1"/>
  <c r="D28" i="2" s="1"/>
  <c r="R26" i="1"/>
  <c r="BI25" i="1"/>
  <c r="BH25" i="1"/>
  <c r="BF25" i="1"/>
  <c r="BD25" i="1"/>
  <c r="AY25" i="1"/>
  <c r="F235" i="2" s="1"/>
  <c r="AX25" i="1"/>
  <c r="AW25" i="1"/>
  <c r="F214" i="2" s="1"/>
  <c r="AV25" i="1"/>
  <c r="AU25" i="1"/>
  <c r="AT25" i="1"/>
  <c r="BG25" i="1" s="1"/>
  <c r="AS25" i="1"/>
  <c r="AR25" i="1"/>
  <c r="F172" i="2" s="1"/>
  <c r="AQ25" i="1"/>
  <c r="F152" i="2" s="1"/>
  <c r="AP25" i="1"/>
  <c r="AO25" i="1"/>
  <c r="F132" i="2" s="1"/>
  <c r="AN25" i="1"/>
  <c r="BC25" i="1" s="1"/>
  <c r="AM25" i="1"/>
  <c r="AL25" i="1"/>
  <c r="BB25" i="1" s="1"/>
  <c r="AK25" i="1"/>
  <c r="AJ25" i="1"/>
  <c r="AZ25" i="1" s="1"/>
  <c r="AI25" i="1"/>
  <c r="R25" i="1"/>
  <c r="BH24" i="1"/>
  <c r="BE24" i="1"/>
  <c r="BD24" i="1"/>
  <c r="AY24" i="1"/>
  <c r="F234" i="2" s="1"/>
  <c r="AX24" i="1"/>
  <c r="AW24" i="1"/>
  <c r="F213" i="2" s="1"/>
  <c r="AV24" i="1"/>
  <c r="AU24" i="1"/>
  <c r="AT24" i="1"/>
  <c r="F192" i="2" s="1"/>
  <c r="AS24" i="1"/>
  <c r="AR24" i="1"/>
  <c r="F171" i="2" s="1"/>
  <c r="AQ24" i="1"/>
  <c r="F151" i="2" s="1"/>
  <c r="AP24" i="1"/>
  <c r="AO24" i="1"/>
  <c r="F131" i="2" s="1"/>
  <c r="AN24" i="1"/>
  <c r="F111" i="2" s="1"/>
  <c r="AM24" i="1"/>
  <c r="AL24" i="1"/>
  <c r="F90" i="2" s="1"/>
  <c r="AK24" i="1"/>
  <c r="AJ24" i="1"/>
  <c r="AZ24" i="1" s="1"/>
  <c r="AI24" i="1"/>
  <c r="D26" i="2" s="1"/>
  <c r="R24" i="1"/>
  <c r="BI23" i="1"/>
  <c r="BH23" i="1"/>
  <c r="BE23" i="1"/>
  <c r="BD23" i="1"/>
  <c r="BB23" i="1"/>
  <c r="AZ23" i="1"/>
  <c r="BA23" i="1" s="1"/>
  <c r="AY23" i="1"/>
  <c r="F233" i="2" s="1"/>
  <c r="AX23" i="1"/>
  <c r="AW23" i="1"/>
  <c r="F212" i="2" s="1"/>
  <c r="AV23" i="1"/>
  <c r="AU23" i="1"/>
  <c r="AT23" i="1"/>
  <c r="BG23" i="1" s="1"/>
  <c r="AS23" i="1"/>
  <c r="AR23" i="1"/>
  <c r="BF23" i="1" s="1"/>
  <c r="AQ23" i="1"/>
  <c r="F150" i="2" s="1"/>
  <c r="AP23" i="1"/>
  <c r="AO23" i="1"/>
  <c r="AN23" i="1"/>
  <c r="BC23" i="1" s="1"/>
  <c r="AM23" i="1"/>
  <c r="AL23" i="1"/>
  <c r="AK23" i="1"/>
  <c r="AJ23" i="1"/>
  <c r="AI23" i="1"/>
  <c r="D25" i="2" s="1"/>
  <c r="R23" i="1"/>
  <c r="BI22" i="1"/>
  <c r="BH22" i="1"/>
  <c r="BE22" i="1"/>
  <c r="BD22" i="1"/>
  <c r="BB22" i="1"/>
  <c r="AY22" i="1"/>
  <c r="F232" i="2" s="1"/>
  <c r="AX22" i="1"/>
  <c r="AW22" i="1"/>
  <c r="F211" i="2" s="1"/>
  <c r="AV22" i="1"/>
  <c r="AU22" i="1"/>
  <c r="AT22" i="1"/>
  <c r="BG22" i="1" s="1"/>
  <c r="AS22" i="1"/>
  <c r="AR22" i="1"/>
  <c r="F169" i="2" s="1"/>
  <c r="AQ22" i="1"/>
  <c r="AP22" i="1"/>
  <c r="AO22" i="1"/>
  <c r="F129" i="2" s="1"/>
  <c r="AN22" i="1"/>
  <c r="F109" i="2" s="1"/>
  <c r="AM22" i="1"/>
  <c r="AL22" i="1"/>
  <c r="AK22" i="1"/>
  <c r="AJ22" i="1"/>
  <c r="AZ22" i="1" s="1"/>
  <c r="AI22" i="1"/>
  <c r="D24" i="2" s="1"/>
  <c r="R22" i="1"/>
  <c r="BI21" i="1"/>
  <c r="BH21" i="1"/>
  <c r="BF21" i="1"/>
  <c r="BE21" i="1"/>
  <c r="BD21" i="1"/>
  <c r="BC21" i="1"/>
  <c r="AY21" i="1"/>
  <c r="F231" i="2" s="1"/>
  <c r="AX21" i="1"/>
  <c r="AW21" i="1"/>
  <c r="F210" i="2" s="1"/>
  <c r="AV21" i="1"/>
  <c r="AU21" i="1"/>
  <c r="AT21" i="1"/>
  <c r="F189" i="2" s="1"/>
  <c r="AS21" i="1"/>
  <c r="AR21" i="1"/>
  <c r="F168" i="2" s="1"/>
  <c r="AQ21" i="1"/>
  <c r="F148" i="2" s="1"/>
  <c r="AP21" i="1"/>
  <c r="AZ21" i="1" s="1"/>
  <c r="AO21" i="1"/>
  <c r="F128" i="2" s="1"/>
  <c r="AN21" i="1"/>
  <c r="F108" i="2" s="1"/>
  <c r="AM21" i="1"/>
  <c r="AL21" i="1"/>
  <c r="F87" i="2" s="1"/>
  <c r="AK21" i="1"/>
  <c r="AJ21" i="1"/>
  <c r="AI21" i="1"/>
  <c r="D23" i="2" s="1"/>
  <c r="R21" i="1"/>
  <c r="BI20" i="1"/>
  <c r="BH20" i="1"/>
  <c r="BF20" i="1"/>
  <c r="BD20" i="1"/>
  <c r="AY20" i="1"/>
  <c r="AX20" i="1"/>
  <c r="AW20" i="1"/>
  <c r="C224" i="2" s="1"/>
  <c r="AV20" i="1"/>
  <c r="AU20" i="1"/>
  <c r="AT20" i="1"/>
  <c r="C203" i="2" s="1"/>
  <c r="AS20" i="1"/>
  <c r="AR20" i="1"/>
  <c r="C182" i="2" s="1"/>
  <c r="AQ20" i="1"/>
  <c r="BE20" i="1" s="1"/>
  <c r="AP20" i="1"/>
  <c r="AO20" i="1"/>
  <c r="C142" i="2" s="1"/>
  <c r="AN20" i="1"/>
  <c r="C122" i="2" s="1"/>
  <c r="AM20" i="1"/>
  <c r="AL20" i="1"/>
  <c r="C101" i="2" s="1"/>
  <c r="AK20" i="1"/>
  <c r="AJ20" i="1"/>
  <c r="AZ20" i="1" s="1"/>
  <c r="AI20" i="1"/>
  <c r="R20" i="1"/>
  <c r="BH19" i="1"/>
  <c r="BE19" i="1"/>
  <c r="BD19" i="1"/>
  <c r="AY19" i="1"/>
  <c r="BI19" i="1" s="1"/>
  <c r="AX19" i="1"/>
  <c r="AW19" i="1"/>
  <c r="C223" i="2" s="1"/>
  <c r="AV19" i="1"/>
  <c r="AU19" i="1"/>
  <c r="AT19" i="1"/>
  <c r="C202" i="2" s="1"/>
  <c r="AS19" i="1"/>
  <c r="AR19" i="1"/>
  <c r="C181" i="2" s="1"/>
  <c r="AQ19" i="1"/>
  <c r="AP19" i="1"/>
  <c r="AO19" i="1"/>
  <c r="C141" i="2" s="1"/>
  <c r="AN19" i="1"/>
  <c r="C121" i="2" s="1"/>
  <c r="AM19" i="1"/>
  <c r="AL19" i="1"/>
  <c r="C100" i="2" s="1"/>
  <c r="AK19" i="1"/>
  <c r="AJ19" i="1"/>
  <c r="AZ19" i="1" s="1"/>
  <c r="AI19" i="1"/>
  <c r="D21" i="2" s="1"/>
  <c r="R19" i="1"/>
  <c r="BI18" i="1"/>
  <c r="BH18" i="1"/>
  <c r="BE18" i="1"/>
  <c r="BD18" i="1"/>
  <c r="BB18" i="1"/>
  <c r="AZ18" i="1"/>
  <c r="BA18" i="1" s="1"/>
  <c r="AY18" i="1"/>
  <c r="C243" i="2" s="1"/>
  <c r="AX18" i="1"/>
  <c r="AW18" i="1"/>
  <c r="C222" i="2" s="1"/>
  <c r="AV18" i="1"/>
  <c r="AU18" i="1"/>
  <c r="AT18" i="1"/>
  <c r="C201" i="2" s="1"/>
  <c r="AS18" i="1"/>
  <c r="AR18" i="1"/>
  <c r="BF18" i="1" s="1"/>
  <c r="AQ18" i="1"/>
  <c r="C160" i="2" s="1"/>
  <c r="AP18" i="1"/>
  <c r="AO18" i="1"/>
  <c r="C140" i="2" s="1"/>
  <c r="AN18" i="1"/>
  <c r="BC18" i="1" s="1"/>
  <c r="AM18" i="1"/>
  <c r="AL18" i="1"/>
  <c r="C99" i="2" s="1"/>
  <c r="AK18" i="1"/>
  <c r="AJ18" i="1"/>
  <c r="AI18" i="1"/>
  <c r="D20" i="2" s="1"/>
  <c r="R18" i="1"/>
  <c r="BI17" i="1"/>
  <c r="BH17" i="1"/>
  <c r="BG17" i="1"/>
  <c r="BE17" i="1"/>
  <c r="BD17" i="1"/>
  <c r="BB17" i="1"/>
  <c r="AY17" i="1"/>
  <c r="C242" i="2" s="1"/>
  <c r="AX17" i="1"/>
  <c r="AW17" i="1"/>
  <c r="C221" i="2" s="1"/>
  <c r="AV17" i="1"/>
  <c r="AU17" i="1"/>
  <c r="AT17" i="1"/>
  <c r="C200" i="2" s="1"/>
  <c r="AS17" i="1"/>
  <c r="AR17" i="1"/>
  <c r="C179" i="2" s="1"/>
  <c r="AQ17" i="1"/>
  <c r="C159" i="2" s="1"/>
  <c r="AP17" i="1"/>
  <c r="AO17" i="1"/>
  <c r="C139" i="2" s="1"/>
  <c r="AN17" i="1"/>
  <c r="C119" i="2" s="1"/>
  <c r="AM17" i="1"/>
  <c r="AL17" i="1"/>
  <c r="C98" i="2" s="1"/>
  <c r="AK17" i="1"/>
  <c r="AJ17" i="1"/>
  <c r="AZ17" i="1" s="1"/>
  <c r="AI17" i="1"/>
  <c r="D19" i="2" s="1"/>
  <c r="R17" i="1"/>
  <c r="BI16" i="1"/>
  <c r="BH16" i="1"/>
  <c r="BF16" i="1"/>
  <c r="BE16" i="1"/>
  <c r="BD16" i="1"/>
  <c r="BC16" i="1"/>
  <c r="AY16" i="1"/>
  <c r="C241" i="2" s="1"/>
  <c r="AX16" i="1"/>
  <c r="AW16" i="1"/>
  <c r="C220" i="2" s="1"/>
  <c r="AV16" i="1"/>
  <c r="AU16" i="1"/>
  <c r="AT16" i="1"/>
  <c r="C199" i="2" s="1"/>
  <c r="AS16" i="1"/>
  <c r="AR16" i="1"/>
  <c r="C178" i="2" s="1"/>
  <c r="AQ16" i="1"/>
  <c r="C158" i="2" s="1"/>
  <c r="AP16" i="1"/>
  <c r="AZ16" i="1" s="1"/>
  <c r="AO16" i="1"/>
  <c r="C138" i="2" s="1"/>
  <c r="AN16" i="1"/>
  <c r="C118" i="2" s="1"/>
  <c r="AM16" i="1"/>
  <c r="AL16" i="1"/>
  <c r="BB16" i="1" s="1"/>
  <c r="AK16" i="1"/>
  <c r="AJ16" i="1"/>
  <c r="AI16" i="1"/>
  <c r="D18" i="2" s="1"/>
  <c r="R16" i="1"/>
  <c r="BI15" i="1"/>
  <c r="BH15" i="1"/>
  <c r="BF15" i="1"/>
  <c r="BD15" i="1"/>
  <c r="AY15" i="1"/>
  <c r="C240" i="2" s="1"/>
  <c r="AX15" i="1"/>
  <c r="AW15" i="1"/>
  <c r="C219" i="2" s="1"/>
  <c r="AV15" i="1"/>
  <c r="AU15" i="1"/>
  <c r="AT15" i="1"/>
  <c r="BG15" i="1" s="1"/>
  <c r="AS15" i="1"/>
  <c r="AR15" i="1"/>
  <c r="C177" i="2" s="1"/>
  <c r="AQ15" i="1"/>
  <c r="C157" i="2" s="1"/>
  <c r="AP15" i="1"/>
  <c r="AO15" i="1"/>
  <c r="C137" i="2" s="1"/>
  <c r="AN15" i="1"/>
  <c r="C117" i="2" s="1"/>
  <c r="AM15" i="1"/>
  <c r="AL15" i="1"/>
  <c r="C96" i="2" s="1"/>
  <c r="AK15" i="1"/>
  <c r="AJ15" i="1"/>
  <c r="AZ15" i="1" s="1"/>
  <c r="AI15" i="1"/>
  <c r="R15" i="1"/>
  <c r="BH14" i="1"/>
  <c r="BE14" i="1"/>
  <c r="BD14" i="1"/>
  <c r="AY14" i="1"/>
  <c r="BI14" i="1" s="1"/>
  <c r="AX14" i="1"/>
  <c r="AW14" i="1"/>
  <c r="C218" i="2" s="1"/>
  <c r="AV14" i="1"/>
  <c r="AU14" i="1"/>
  <c r="AT14" i="1"/>
  <c r="C197" i="2" s="1"/>
  <c r="AS14" i="1"/>
  <c r="AR14" i="1"/>
  <c r="C176" i="2" s="1"/>
  <c r="AQ14" i="1"/>
  <c r="C156" i="2" s="1"/>
  <c r="AP14" i="1"/>
  <c r="AO14" i="1"/>
  <c r="C136" i="2" s="1"/>
  <c r="AN14" i="1"/>
  <c r="C116" i="2" s="1"/>
  <c r="AM14" i="1"/>
  <c r="AL14" i="1"/>
  <c r="BB14" i="1" s="1"/>
  <c r="AK14" i="1"/>
  <c r="AJ14" i="1"/>
  <c r="AZ14" i="1" s="1"/>
  <c r="AI14" i="1"/>
  <c r="D16" i="2" s="1"/>
  <c r="R14" i="1"/>
  <c r="BI13" i="1"/>
  <c r="BH13" i="1"/>
  <c r="BE13" i="1"/>
  <c r="BD13" i="1"/>
  <c r="BB13" i="1"/>
  <c r="AZ13" i="1"/>
  <c r="BA13" i="1" s="1"/>
  <c r="AY13" i="1"/>
  <c r="C238" i="2" s="1"/>
  <c r="AX13" i="1"/>
  <c r="AW13" i="1"/>
  <c r="C217" i="2" s="1"/>
  <c r="AV13" i="1"/>
  <c r="AU13" i="1"/>
  <c r="AT13" i="1"/>
  <c r="C196" i="2" s="1"/>
  <c r="AS13" i="1"/>
  <c r="AR13" i="1"/>
  <c r="BF13" i="1" s="1"/>
  <c r="AQ13" i="1"/>
  <c r="C155" i="2" s="1"/>
  <c r="AP13" i="1"/>
  <c r="AO13" i="1"/>
  <c r="C135" i="2" s="1"/>
  <c r="AN13" i="1"/>
  <c r="C115" i="2" s="1"/>
  <c r="AM13" i="1"/>
  <c r="AL13" i="1"/>
  <c r="C94" i="2" s="1"/>
  <c r="AK13" i="1"/>
  <c r="AJ13" i="1"/>
  <c r="AI13" i="1"/>
  <c r="D15" i="2" s="1"/>
  <c r="R13" i="1"/>
  <c r="BI12" i="1"/>
  <c r="BH12" i="1"/>
  <c r="BG12" i="1"/>
  <c r="BE12" i="1"/>
  <c r="BD12" i="1"/>
  <c r="BB12" i="1"/>
  <c r="AY12" i="1"/>
  <c r="C236" i="2" s="1"/>
  <c r="AX12" i="1"/>
  <c r="AW12" i="1"/>
  <c r="C215" i="2" s="1"/>
  <c r="AV12" i="1"/>
  <c r="AU12" i="1"/>
  <c r="AT12" i="1"/>
  <c r="C194" i="2" s="1"/>
  <c r="AS12" i="1"/>
  <c r="AR12" i="1"/>
  <c r="BF12" i="1" s="1"/>
  <c r="AQ12" i="1"/>
  <c r="C153" i="2" s="1"/>
  <c r="AP12" i="1"/>
  <c r="AO12" i="1"/>
  <c r="C133" i="2" s="1"/>
  <c r="AN12" i="1"/>
  <c r="C113" i="2" s="1"/>
  <c r="AM12" i="1"/>
  <c r="AL12" i="1"/>
  <c r="C92" i="2" s="1"/>
  <c r="AK12" i="1"/>
  <c r="AJ12" i="1"/>
  <c r="AZ12" i="1" s="1"/>
  <c r="AI12" i="1"/>
  <c r="D13" i="2" s="1"/>
  <c r="R12" i="1"/>
  <c r="BI11" i="1"/>
  <c r="BH11" i="1"/>
  <c r="BF11" i="1"/>
  <c r="BE11" i="1"/>
  <c r="BD11" i="1"/>
  <c r="BC11" i="1"/>
  <c r="AY11" i="1"/>
  <c r="C237" i="2" s="1"/>
  <c r="AX11" i="1"/>
  <c r="AW11" i="1"/>
  <c r="C216" i="2" s="1"/>
  <c r="AV11" i="1"/>
  <c r="AU11" i="1"/>
  <c r="AT11" i="1"/>
  <c r="C195" i="2" s="1"/>
  <c r="AS11" i="1"/>
  <c r="AR11" i="1"/>
  <c r="C174" i="2" s="1"/>
  <c r="AQ11" i="1"/>
  <c r="C154" i="2" s="1"/>
  <c r="AP11" i="1"/>
  <c r="AZ11" i="1" s="1"/>
  <c r="AO11" i="1"/>
  <c r="C134" i="2" s="1"/>
  <c r="AN11" i="1"/>
  <c r="AM11" i="1"/>
  <c r="AL11" i="1"/>
  <c r="BB11" i="1" s="1"/>
  <c r="AK11" i="1"/>
  <c r="AJ11" i="1"/>
  <c r="AI11" i="1"/>
  <c r="D14" i="2" s="1"/>
  <c r="R11" i="1"/>
  <c r="BI10" i="1"/>
  <c r="BH10" i="1"/>
  <c r="BF10" i="1"/>
  <c r="BD10" i="1"/>
  <c r="AY10" i="1"/>
  <c r="C235" i="2" s="1"/>
  <c r="AX10" i="1"/>
  <c r="AW10" i="1"/>
  <c r="C214" i="2" s="1"/>
  <c r="AV10" i="1"/>
  <c r="AU10" i="1"/>
  <c r="AT10" i="1"/>
  <c r="BG10" i="1" s="1"/>
  <c r="AS10" i="1"/>
  <c r="AR10" i="1"/>
  <c r="C172" i="2" s="1"/>
  <c r="AQ10" i="1"/>
  <c r="BE10" i="1" s="1"/>
  <c r="AP10" i="1"/>
  <c r="AO10" i="1"/>
  <c r="C132" i="2" s="1"/>
  <c r="AN10" i="1"/>
  <c r="BC10" i="1" s="1"/>
  <c r="AM10" i="1"/>
  <c r="AL10" i="1"/>
  <c r="C91" i="2" s="1"/>
  <c r="AK10" i="1"/>
  <c r="AJ10" i="1"/>
  <c r="AZ10" i="1" s="1"/>
  <c r="AI10" i="1"/>
  <c r="R10" i="1"/>
  <c r="BH9" i="1"/>
  <c r="BE9" i="1"/>
  <c r="BD9" i="1"/>
  <c r="AY9" i="1"/>
  <c r="C234" i="2" s="1"/>
  <c r="AX9" i="1"/>
  <c r="AW9" i="1"/>
  <c r="C213" i="2" s="1"/>
  <c r="AV9" i="1"/>
  <c r="AU9" i="1"/>
  <c r="AT9" i="1"/>
  <c r="C192" i="2" s="1"/>
  <c r="AS9" i="1"/>
  <c r="AR9" i="1"/>
  <c r="C171" i="2" s="1"/>
  <c r="AQ9" i="1"/>
  <c r="AP9" i="1"/>
  <c r="AO9" i="1"/>
  <c r="C131" i="2" s="1"/>
  <c r="AN9" i="1"/>
  <c r="C111" i="2" s="1"/>
  <c r="AM9" i="1"/>
  <c r="AL9" i="1"/>
  <c r="C90" i="2" s="1"/>
  <c r="AK9" i="1"/>
  <c r="AJ9" i="1"/>
  <c r="AZ9" i="1" s="1"/>
  <c r="AI9" i="1"/>
  <c r="D11" i="2" s="1"/>
  <c r="R9" i="1"/>
  <c r="BI8" i="1"/>
  <c r="BH8" i="1"/>
  <c r="BE8" i="1"/>
  <c r="BD8" i="1"/>
  <c r="BB8" i="1"/>
  <c r="AZ8" i="1"/>
  <c r="BA8" i="1" s="1"/>
  <c r="AY8" i="1"/>
  <c r="C233" i="2" s="1"/>
  <c r="AX8" i="1"/>
  <c r="AW8" i="1"/>
  <c r="C212" i="2" s="1"/>
  <c r="AV8" i="1"/>
  <c r="AU8" i="1"/>
  <c r="AT8" i="1"/>
  <c r="BG8" i="1" s="1"/>
  <c r="AS8" i="1"/>
  <c r="AR8" i="1"/>
  <c r="BF8" i="1" s="1"/>
  <c r="AQ8" i="1"/>
  <c r="C150" i="2" s="1"/>
  <c r="AP8" i="1"/>
  <c r="AO8" i="1"/>
  <c r="C130" i="2" s="1"/>
  <c r="AN8" i="1"/>
  <c r="BC8" i="1" s="1"/>
  <c r="AM8" i="1"/>
  <c r="AL8" i="1"/>
  <c r="C89" i="2" s="1"/>
  <c r="AK8" i="1"/>
  <c r="AJ8" i="1"/>
  <c r="AI8" i="1"/>
  <c r="D10" i="2" s="1"/>
  <c r="R8" i="1"/>
  <c r="BI7" i="1"/>
  <c r="BH7" i="1"/>
  <c r="BG7" i="1"/>
  <c r="BE7" i="1"/>
  <c r="BD7" i="1"/>
  <c r="BB7" i="1"/>
  <c r="AY7" i="1"/>
  <c r="C232" i="2" s="1"/>
  <c r="AX7" i="1"/>
  <c r="AW7" i="1"/>
  <c r="C211" i="2" s="1"/>
  <c r="AV7" i="1"/>
  <c r="AU7" i="1"/>
  <c r="AT7" i="1"/>
  <c r="C190" i="2" s="1"/>
  <c r="AS7" i="1"/>
  <c r="AR7" i="1"/>
  <c r="BF7" i="1" s="1"/>
  <c r="AQ7" i="1"/>
  <c r="AP7" i="1"/>
  <c r="AO7" i="1"/>
  <c r="AN7" i="1"/>
  <c r="BC7" i="1" s="1"/>
  <c r="AM7" i="1"/>
  <c r="AL7" i="1"/>
  <c r="AK7" i="1"/>
  <c r="AJ7" i="1"/>
  <c r="AZ7" i="1" s="1"/>
  <c r="AI7" i="1"/>
  <c r="D9" i="2" s="1"/>
  <c r="R7" i="1"/>
  <c r="BI6" i="1"/>
  <c r="BH6" i="1"/>
  <c r="BF6" i="1"/>
  <c r="BE6" i="1"/>
  <c r="BD6" i="1"/>
  <c r="BC6" i="1"/>
  <c r="AY6" i="1"/>
  <c r="C231" i="2" s="1"/>
  <c r="AX6" i="1"/>
  <c r="AW6" i="1"/>
  <c r="C210" i="2" s="1"/>
  <c r="AV6" i="1"/>
  <c r="AU6" i="1"/>
  <c r="AT6" i="1"/>
  <c r="C189" i="2" s="1"/>
  <c r="AS6" i="1"/>
  <c r="AR6" i="1"/>
  <c r="C168" i="2" s="1"/>
  <c r="AQ6" i="1"/>
  <c r="C148" i="2" s="1"/>
  <c r="AP6" i="1"/>
  <c r="AZ6" i="1" s="1"/>
  <c r="AO6" i="1"/>
  <c r="AN6" i="1"/>
  <c r="C108" i="2" s="1"/>
  <c r="AM6" i="1"/>
  <c r="AL6" i="1"/>
  <c r="C87" i="2" s="1"/>
  <c r="AK6" i="1"/>
  <c r="AJ6" i="1"/>
  <c r="AI6" i="1"/>
  <c r="D8" i="2" s="1"/>
  <c r="R6" i="1"/>
  <c r="C24" i="2" l="1"/>
  <c r="BA22" i="1"/>
  <c r="BA21" i="1"/>
  <c r="C23" i="2"/>
  <c r="F10" i="2"/>
  <c r="BA30" i="1"/>
  <c r="F17" i="2"/>
  <c r="BA37" i="1"/>
  <c r="BA36" i="1"/>
  <c r="F16" i="2"/>
  <c r="C19" i="2"/>
  <c r="BA17" i="1"/>
  <c r="F25" i="2"/>
  <c r="BA45" i="1"/>
  <c r="C12" i="2"/>
  <c r="BA10" i="1"/>
  <c r="BA24" i="1"/>
  <c r="C26" i="2"/>
  <c r="C18" i="2"/>
  <c r="BA16" i="1"/>
  <c r="C27" i="2"/>
  <c r="BA25" i="1"/>
  <c r="F12" i="2"/>
  <c r="BA32" i="1"/>
  <c r="BA29" i="1"/>
  <c r="F9" i="2"/>
  <c r="F11" i="2"/>
  <c r="BA31" i="1"/>
  <c r="F20" i="2"/>
  <c r="BA40" i="1"/>
  <c r="BA9" i="1"/>
  <c r="C11" i="2"/>
  <c r="C13" i="2"/>
  <c r="BA12" i="1"/>
  <c r="F27" i="2"/>
  <c r="BA47" i="1"/>
  <c r="BA44" i="1"/>
  <c r="F24" i="2"/>
  <c r="BA19" i="1"/>
  <c r="C21" i="2"/>
  <c r="BA46" i="1"/>
  <c r="F26" i="2"/>
  <c r="BA39" i="1"/>
  <c r="F19" i="2"/>
  <c r="BA11" i="1"/>
  <c r="C14" i="2"/>
  <c r="C22" i="2"/>
  <c r="BA20" i="1"/>
  <c r="C29" i="2"/>
  <c r="BA27" i="1"/>
  <c r="BA34" i="1"/>
  <c r="F14" i="2"/>
  <c r="C9" i="2"/>
  <c r="BA7" i="1"/>
  <c r="C28" i="2"/>
  <c r="BA26" i="1"/>
  <c r="F15" i="2"/>
  <c r="BA35" i="1"/>
  <c r="F22" i="2"/>
  <c r="BA42" i="1"/>
  <c r="C8" i="2"/>
  <c r="BA6" i="1"/>
  <c r="BA14" i="1"/>
  <c r="C16" i="2"/>
  <c r="BA41" i="1"/>
  <c r="F21" i="2"/>
  <c r="C17" i="2"/>
  <c r="BA15" i="1"/>
  <c r="BG13" i="1"/>
  <c r="BG18" i="1"/>
  <c r="BG38" i="1"/>
  <c r="BB19" i="1"/>
  <c r="BB24" i="1"/>
  <c r="BB29" i="1"/>
  <c r="BB34" i="1"/>
  <c r="BB39" i="1"/>
  <c r="BB44" i="1"/>
  <c r="BG6" i="1"/>
  <c r="BC9" i="1"/>
  <c r="BG11" i="1"/>
  <c r="BC14" i="1"/>
  <c r="BG16" i="1"/>
  <c r="BC19" i="1"/>
  <c r="BG21" i="1"/>
  <c r="BC24" i="1"/>
  <c r="BG26" i="1"/>
  <c r="BC29" i="1"/>
  <c r="BG31" i="1"/>
  <c r="BC34" i="1"/>
  <c r="BG36" i="1"/>
  <c r="BG41" i="1"/>
  <c r="BG46" i="1"/>
  <c r="I87" i="2"/>
  <c r="F91" i="2"/>
  <c r="I169" i="2"/>
  <c r="C173" i="2"/>
  <c r="F176" i="2"/>
  <c r="I179" i="2"/>
  <c r="C193" i="2"/>
  <c r="F196" i="2"/>
  <c r="F203" i="2"/>
  <c r="F8" i="2"/>
  <c r="F13" i="2"/>
  <c r="F18" i="2"/>
  <c r="F23" i="2"/>
  <c r="F28" i="2"/>
  <c r="C112" i="2"/>
  <c r="F115" i="2"/>
  <c r="F122" i="2"/>
  <c r="F157" i="2"/>
  <c r="BG33" i="1"/>
  <c r="BG48" i="1"/>
  <c r="BB9" i="1"/>
  <c r="I91" i="2"/>
  <c r="C95" i="2"/>
  <c r="C170" i="2"/>
  <c r="C180" i="2"/>
  <c r="F193" i="2"/>
  <c r="I196" i="2"/>
  <c r="BF14" i="1"/>
  <c r="BF34" i="1"/>
  <c r="BG9" i="1"/>
  <c r="BC12" i="1"/>
  <c r="BG14" i="1"/>
  <c r="BC17" i="1"/>
  <c r="BG19" i="1"/>
  <c r="BC22" i="1"/>
  <c r="BG24" i="1"/>
  <c r="BC27" i="1"/>
  <c r="BG29" i="1"/>
  <c r="BC32" i="1"/>
  <c r="BG34" i="1"/>
  <c r="BC37" i="1"/>
  <c r="BG39" i="1"/>
  <c r="BC42" i="1"/>
  <c r="BG44" i="1"/>
  <c r="BC47" i="1"/>
  <c r="F170" i="2"/>
  <c r="F180" i="2"/>
  <c r="F190" i="2"/>
  <c r="I193" i="2"/>
  <c r="F200" i="2"/>
  <c r="BF19" i="1"/>
  <c r="F112" i="2"/>
  <c r="I112" i="2"/>
  <c r="C244" i="2"/>
  <c r="BF9" i="1"/>
  <c r="BI9" i="1"/>
  <c r="BI24" i="1"/>
  <c r="BI29" i="1"/>
  <c r="BI34" i="1"/>
  <c r="BI39" i="1"/>
  <c r="BI44" i="1"/>
  <c r="F92" i="2"/>
  <c r="I170" i="2"/>
  <c r="I180" i="2"/>
  <c r="I190" i="2"/>
  <c r="I200" i="2"/>
  <c r="BF22" i="1"/>
  <c r="BB35" i="1"/>
  <c r="C10" i="2"/>
  <c r="C20" i="2"/>
  <c r="C25" i="2"/>
  <c r="C162" i="2"/>
  <c r="BF24" i="1"/>
  <c r="BF39" i="1"/>
  <c r="BB10" i="1"/>
  <c r="BB15" i="1"/>
  <c r="BF17" i="1"/>
  <c r="BB20" i="1"/>
  <c r="BF27" i="1"/>
  <c r="BB30" i="1"/>
  <c r="BF32" i="1"/>
  <c r="BF42" i="1"/>
  <c r="BB45" i="1"/>
  <c r="C15" i="2"/>
  <c r="BC15" i="1"/>
  <c r="BC20" i="1"/>
  <c r="BG27" i="1"/>
  <c r="BC30" i="1"/>
  <c r="BG42" i="1"/>
  <c r="BC45" i="1"/>
  <c r="I92" i="2"/>
  <c r="C191" i="2"/>
  <c r="BE15" i="1"/>
  <c r="BE25" i="1"/>
  <c r="BE40" i="1"/>
  <c r="C93" i="2"/>
  <c r="F191" i="2"/>
  <c r="C198" i="2"/>
  <c r="C110" i="2"/>
  <c r="BC13" i="1"/>
  <c r="BG20" i="1"/>
  <c r="BG30" i="1"/>
  <c r="BC38" i="1"/>
  <c r="BG45" i="1"/>
  <c r="C175" i="2"/>
  <c r="C97" i="2"/>
  <c r="F175" i="2"/>
  <c r="BB6" i="1"/>
  <c r="BB21" i="1"/>
  <c r="BB31" i="1"/>
  <c r="BF43" i="1"/>
  <c r="BB46" i="1"/>
</calcChain>
</file>

<file path=xl/sharedStrings.xml><?xml version="1.0" encoding="utf-8"?>
<sst xmlns="http://schemas.openxmlformats.org/spreadsheetml/2006/main" count="1037" uniqueCount="257">
  <si>
    <t>Generación de Conocimientos e Investigación
Matriz análisis de datos</t>
  </si>
  <si>
    <t>Mes anterior</t>
  </si>
  <si>
    <t xml:space="preserve">Mes actual </t>
  </si>
  <si>
    <t>AUTORIDAD</t>
  </si>
  <si>
    <t>FUENTES - 1</t>
  </si>
  <si>
    <t>TRAMOS - 1</t>
  </si>
  <si>
    <t>USUARIOS - 1</t>
  </si>
  <si>
    <t>PREDIOS - 1</t>
  </si>
  <si>
    <t>CONCESIONES - 1</t>
  </si>
  <si>
    <t>CAPTACIONES - 1</t>
  </si>
  <si>
    <t>USOS - 1</t>
  </si>
  <si>
    <t>PERMISOVERTIMIENTO - 1</t>
  </si>
  <si>
    <t>VERTIMIENTOS - 1</t>
  </si>
  <si>
    <t>PUNTOSMONITOREO - 1</t>
  </si>
  <si>
    <t>MUESTRAS - 1</t>
  </si>
  <si>
    <t>MEDICIONES - 1</t>
  </si>
  <si>
    <t>PORH_PLANES - 1</t>
  </si>
  <si>
    <t>PUEAA - 1</t>
  </si>
  <si>
    <t>PUEAA_PROYECTOS - 1</t>
  </si>
  <si>
    <t>FUNIAS - 1</t>
  </si>
  <si>
    <t>TOTAL-1</t>
  </si>
  <si>
    <t>FUENTES-2</t>
  </si>
  <si>
    <t>TRAMOS-2</t>
  </si>
  <si>
    <t>USUARIOS-2</t>
  </si>
  <si>
    <t>PREDIOS-2</t>
  </si>
  <si>
    <t>CONCESIONES-2</t>
  </si>
  <si>
    <t>CAPTACIONES-2</t>
  </si>
  <si>
    <t>USOS-2</t>
  </si>
  <si>
    <t>PERMISOVERTIMIENTO-2</t>
  </si>
  <si>
    <t>VERTIMIENTOS-2</t>
  </si>
  <si>
    <t>PUNTOSMONITOREO-2</t>
  </si>
  <si>
    <t>MUESTRAS-2</t>
  </si>
  <si>
    <t>MEDICIONES-2</t>
  </si>
  <si>
    <t>PORH_PLANES-2</t>
  </si>
  <si>
    <t>PUEAA-2</t>
  </si>
  <si>
    <t>PUEAA_PROYECTOS-2</t>
  </si>
  <si>
    <t>FUNIAS-2</t>
  </si>
  <si>
    <t>TOTAL-2</t>
  </si>
  <si>
    <t>FUENTES - DIF</t>
  </si>
  <si>
    <t>TRAMOS - DIF</t>
  </si>
  <si>
    <t>USUARIOS - DIF</t>
  </si>
  <si>
    <t>PREDIOS - DIF</t>
  </si>
  <si>
    <t>CONCESIONES - DIF</t>
  </si>
  <si>
    <t>CAPTACIONES - DIF</t>
  </si>
  <si>
    <t>USOS - DIF</t>
  </si>
  <si>
    <t>PERMISOVERTIMIENTO - DIF</t>
  </si>
  <si>
    <t>VERTIMIENTOS - DIF</t>
  </si>
  <si>
    <t>PUNTOSMONITOREO - DIF</t>
  </si>
  <si>
    <t>MUESTRAS - DIF</t>
  </si>
  <si>
    <t>MEDICIONES - DIF</t>
  </si>
  <si>
    <t>PORH_PLANES - DIF</t>
  </si>
  <si>
    <t>PUEAA - DIF</t>
  </si>
  <si>
    <t>PUEAA_PROYECTOS - DIF</t>
  </si>
  <si>
    <t>FUNIAS - DIF</t>
  </si>
  <si>
    <t>TOTAL- DIF</t>
  </si>
  <si>
    <t>REGISTROS_SN</t>
  </si>
  <si>
    <t>USUARIOS_SN</t>
  </si>
  <si>
    <t>CONSE_SN</t>
  </si>
  <si>
    <t>CAPTA_SN</t>
  </si>
  <si>
    <t>PERMISO_V_SN</t>
  </si>
  <si>
    <t>VERT_SN</t>
  </si>
  <si>
    <t>MUESTRA_SN</t>
  </si>
  <si>
    <t>PUEAA_SN</t>
  </si>
  <si>
    <t>FUNIAS_SN</t>
  </si>
  <si>
    <t>AMB</t>
  </si>
  <si>
    <t>AMVA</t>
  </si>
  <si>
    <t>ANLA</t>
  </si>
  <si>
    <t>BARR_VERDE</t>
  </si>
  <si>
    <t>CAM</t>
  </si>
  <si>
    <t>CARDER</t>
  </si>
  <si>
    <t>CAR</t>
  </si>
  <si>
    <t>CARDIQUE</t>
  </si>
  <si>
    <t>CARSUCRE</t>
  </si>
  <si>
    <t>CAS</t>
  </si>
  <si>
    <t>CDA</t>
  </si>
  <si>
    <t>CDMB</t>
  </si>
  <si>
    <t>CODECHOCÓ</t>
  </si>
  <si>
    <t>CORALINA</t>
  </si>
  <si>
    <t>CORANTIOQUIA</t>
  </si>
  <si>
    <t>CORMACARENA</t>
  </si>
  <si>
    <t>CORNARE</t>
  </si>
  <si>
    <t>CORPAMAG</t>
  </si>
  <si>
    <t>CORPOAMAZONIA</t>
  </si>
  <si>
    <t>CORPOBOYACÁ</t>
  </si>
  <si>
    <t>CORPOCALDAS</t>
  </si>
  <si>
    <t>CORPOCESAR</t>
  </si>
  <si>
    <t>CORPOCHIVOR</t>
  </si>
  <si>
    <t>CORPOGUAJIRA</t>
  </si>
  <si>
    <t>CORPOGUAVIO</t>
  </si>
  <si>
    <t>CORPOMOJANA</t>
  </si>
  <si>
    <t>CORPONARIÑO</t>
  </si>
  <si>
    <t>CORPONOR</t>
  </si>
  <si>
    <t>CORPORINOQUIA</t>
  </si>
  <si>
    <t>CORPOURABÁ</t>
  </si>
  <si>
    <t>CORTOLIMA</t>
  </si>
  <si>
    <t>CRA</t>
  </si>
  <si>
    <t>CRC</t>
  </si>
  <si>
    <t>CRQ</t>
  </si>
  <si>
    <t>CSB</t>
  </si>
  <si>
    <t>CVC</t>
  </si>
  <si>
    <t>CVS</t>
  </si>
  <si>
    <t>DADSA</t>
  </si>
  <si>
    <t>DAGMA</t>
  </si>
  <si>
    <t>EPA CARTAGENA</t>
  </si>
  <si>
    <t>EPA BUENAVENTURA</t>
  </si>
  <si>
    <t>PNN</t>
  </si>
  <si>
    <t>SDA</t>
  </si>
  <si>
    <t>* Por favor tener en cuenta las recomendaciones dadas en la Plantilla word, para la contrucción de formatos en excel como tipo de letra, tamaño y demás aplicables.</t>
  </si>
  <si>
    <t>REGISTROS</t>
  </si>
  <si>
    <t>TOTAL REGISTROS</t>
  </si>
  <si>
    <t>ADICIONALES</t>
  </si>
  <si>
    <t>ACUMULADO</t>
  </si>
  <si>
    <t>FUENTES</t>
  </si>
  <si>
    <t>PREDIOS</t>
  </si>
  <si>
    <t>TRAMOS</t>
  </si>
  <si>
    <t>PUNTOS DE MONITOREO</t>
  </si>
  <si>
    <t>USUARIOS</t>
  </si>
  <si>
    <t>TOTAL REGISTROS USUARIOS</t>
  </si>
  <si>
    <t>CONCESIONES</t>
  </si>
  <si>
    <t>TOTAL REGISTROS CONCESIONES</t>
  </si>
  <si>
    <t>CAPTACIONES</t>
  </si>
  <si>
    <t>TOTAL REGISTROS CAPTACIONES</t>
  </si>
  <si>
    <t>PERMISOS DE VERTIMIENTOS</t>
  </si>
  <si>
    <t>TOTAL REGISTROS PERMISOS DE VERTIMIENTOS</t>
  </si>
  <si>
    <t>PUNTOS DE VERTIMIENTOS</t>
  </si>
  <si>
    <t>TOTAL REGISTROS PUNTOS DE VERTIMIENTOS</t>
  </si>
  <si>
    <t>MUESTRAS</t>
  </si>
  <si>
    <t>TOTAL REGISTROS MUESTRAS</t>
  </si>
  <si>
    <t>PUEAA</t>
  </si>
  <si>
    <t>TOTAL REGISTROS PUEAA</t>
  </si>
  <si>
    <t>FUNIAS</t>
  </si>
  <si>
    <t>TOTAL REGISTROS FUNIAS</t>
  </si>
  <si>
    <t>INSTRUCCIONES HOJA ANÁLISIS DE DATOS</t>
  </si>
  <si>
    <t>1. Columna A – Autoridades Ambientales</t>
  </si>
  <si>
    <t>En esta columna se debe registrar el listado completo de autoridades ambientales.</t>
  </si>
  <si>
    <t xml:space="preserve">Cada fila corresponde a una autoridad ambiental. </t>
  </si>
  <si>
    <t>2. Columnas B a Q – Datos del Mes Anterior</t>
  </si>
  <si>
    <t>Estas columnas deben contener los datos correspondientes a la sabana de datos del mes anterior.</t>
  </si>
  <si>
    <t xml:space="preserve">Los datos deben ser copiados directamente desde la hoja llamada "conteo total" de la sabana de datos </t>
  </si>
  <si>
    <t xml:space="preserve">que genera el sistema mes a mes y pegados en estas celdas (Columnas B a Q), manteniendo </t>
  </si>
  <si>
    <t>el orden correspondiente a cada autoridad.</t>
  </si>
  <si>
    <t xml:space="preserve"> 3. Columna R – Total Mes Anterior</t>
  </si>
  <si>
    <t>En esta columna se debe calcular la sumatoria horizontal de los datos de cada fila desde la columna B</t>
  </si>
  <si>
    <t xml:space="preserve"> hasta la Q. Fórmula: SUMA(B6:Q6)</t>
  </si>
  <si>
    <t>4. Columnas S a AH – Datos del Mes Actual</t>
  </si>
  <si>
    <t>Estas columnas deben contener los datos de la sabana de datos del mes actual.</t>
  </si>
  <si>
    <t>Los datos se toman desde la hoja "conteo total" de la sabana de datos que genera el sistema mes a mes y siguiendo el mismo orden de autoridades.</t>
  </si>
  <si>
    <t>se deben copiar y pegar en las columnas S a AH.</t>
  </si>
  <si>
    <t>5. Columna AI – Total Mes Actual</t>
  </si>
  <si>
    <t>En esta columna se debe calcular la sumatoria horizontal de los datos de cada fila desde la columna</t>
  </si>
  <si>
    <t xml:space="preserve"> S hasta AH. Fórmula: = SUMA(S6:AH6)</t>
  </si>
  <si>
    <t>6. Columnas AJ a AY – Diferencia Mes Actual vs Mes Anterior</t>
  </si>
  <si>
    <t>Estas columnas muestran la diferencia entre los datos del mes actual y el mes anterior:</t>
  </si>
  <si>
    <t>Se realiza la resta celda por celda, es decir: =S6-B6, T6-C6, U6-D6….</t>
  </si>
  <si>
    <t>7.  Columna AZ – Total Diferencia</t>
  </si>
  <si>
    <t xml:space="preserve">En esta columna se realiza la sumatoria horizontal de las columnas AJ a AY, que representan las </t>
  </si>
  <si>
    <t>diferencias. Fórmula: =SUMA(AJ6:AY6)</t>
  </si>
  <si>
    <t>8. Columna BA – Registros_SN</t>
  </si>
  <si>
    <t>Aquí se coloca un indicador lógico según el total de la diferencia (columna AZ).</t>
  </si>
  <si>
    <t>Si el valor en AZ es mayor a 0, se coloca "Sí", de lo contrario, "No"</t>
  </si>
  <si>
    <t>Fórmula: SI (AZ6&gt;0; "Si";"No")</t>
  </si>
  <si>
    <t>9. Columna BB –  Usuarios_SN</t>
  </si>
  <si>
    <t>Aquí se coloca un indicador lógico según el total de la diferencia (columna AL).</t>
  </si>
  <si>
    <t>Si el valor en AL es mayor a 0, se coloca "Sí", de lo contrario, "No"</t>
  </si>
  <si>
    <t>Fórmula: SI (AL6&gt;0; "Si";"No")</t>
  </si>
  <si>
    <t>10. Columna BC – CONCE_SN</t>
  </si>
  <si>
    <t>Aquí se coloca un indicador lógico según el total de la diferencia (columna AN).</t>
  </si>
  <si>
    <t>Si el valor en AN es mayor a 0, se coloca "Sí", de lo contrario, "No"</t>
  </si>
  <si>
    <t>Fórmula: SI (AN6&gt;0; "Si";"No")</t>
  </si>
  <si>
    <t>11. Columna BD – CAPTA_SN</t>
  </si>
  <si>
    <t>Aquí se coloca un indicador lógico según el total de la diferencia (columna AO).</t>
  </si>
  <si>
    <t>Si el valor en AO es mayor a 0, se coloca "Sí", de lo contrario, "No"</t>
  </si>
  <si>
    <t>Fórmula: SI (AO6&gt;0; "Si";"No")</t>
  </si>
  <si>
    <t>12. Columna BE – PERMISO_V_SN</t>
  </si>
  <si>
    <t>Aquí se coloca un indicador lógico según el total de la diferencia (columna AQ).</t>
  </si>
  <si>
    <t>Si el valor en AQ es mayor a 0, se coloca "Sí", de lo contrario, "No"</t>
  </si>
  <si>
    <t>Fórmula: SI (AQ6&gt;0; "Si";"No")</t>
  </si>
  <si>
    <t>13. Columna BF – VERT_SN</t>
  </si>
  <si>
    <t>Aquí se coloca un indicador lógico según el total de la diferencia (columna AR).</t>
  </si>
  <si>
    <t>Si el valor en AR es mayor a 0, se coloca "Sí", de lo contrario, "No"</t>
  </si>
  <si>
    <t>Fórmula: SI (AR6&gt;0; "Si";"No")</t>
  </si>
  <si>
    <t>13. Columna BG– MUESTRA_SN</t>
  </si>
  <si>
    <t>Aquí se coloca un indicador lógico según el total de la diferencia (columna AT).</t>
  </si>
  <si>
    <t>Si el valor en AT es mayor a 0, se coloca "Sí", de lo contrario, "No"</t>
  </si>
  <si>
    <t>Fórmula: SI (AT6&gt;0; "Si";"No")</t>
  </si>
  <si>
    <t>14. Columna BH– PUEAA_SN</t>
  </si>
  <si>
    <t>Aquí se coloca un indicador lógico según el total de la diferencia (columna AW).</t>
  </si>
  <si>
    <t>Si el valor en AW es mayor a 0, se coloca "Sí", de lo contrario, "No"</t>
  </si>
  <si>
    <t>Fórmula: SI (AW6&gt;0; "Si";"No")</t>
  </si>
  <si>
    <t>15. Columna BI– FUNIAS_SN</t>
  </si>
  <si>
    <t>Aquí se coloca un indicador lógico según el total de la diferencia (columna AY).</t>
  </si>
  <si>
    <t>Si el valor en AY es mayor a 0, se coloca "Sí", de lo contrario, "No"</t>
  </si>
  <si>
    <t>Fórmula: SI (AY6&gt;0; "Si";"No")</t>
  </si>
  <si>
    <t>INSTRUCCIONES HOJA TABLAS</t>
  </si>
  <si>
    <t>La presente hoja tiene como finalidad llevar un control del número de registros por cada autoridad</t>
  </si>
  <si>
    <t xml:space="preserve">ambiental para cada una de las temáticas: </t>
  </si>
  <si>
    <t xml:space="preserve">1. Para las tablas de Registros, Usuarios, Concesión, Captación,  Permiso de vertimiento, </t>
  </si>
  <si>
    <t>Puntos de Vertimientos, Muestras, PUEAA y Funias</t>
  </si>
  <si>
    <t>Está dividida en dos bloques de columnas que agrupan la información por AUTORIDAD y por el TOTAL</t>
  </si>
  <si>
    <t>DE REGISTROS, discriminando entre registros ADICIONALES y  el valor ACUMULADO.</t>
  </si>
  <si>
    <t xml:space="preserve">Usando la "función BUSCARV" se busca el valor específico en la hoja "analisis de datos" y devuelve el valor </t>
  </si>
  <si>
    <t>relacionado en la columna específica de cada tabla.</t>
  </si>
  <si>
    <t>3. Para las tablas: Fuentes, Predios, Tramos y Puntos de Monitoreo</t>
  </si>
  <si>
    <t xml:space="preserve">Está dividida en dos bloques de columnas que agrupan la información por AUTORIDAD y por el TOTAL </t>
  </si>
  <si>
    <t xml:space="preserve">DE REGISTROS ACUMULADOS. </t>
  </si>
  <si>
    <t> </t>
  </si>
  <si>
    <t>Generación de Conocimientos e Investigación</t>
  </si>
  <si>
    <t>CONTROL DE CAMBIOS</t>
  </si>
  <si>
    <t>Versión</t>
  </si>
  <si>
    <t>Fecha</t>
  </si>
  <si>
    <t xml:space="preserve">Cambios Realizados </t>
  </si>
  <si>
    <t>Creación del documento</t>
  </si>
  <si>
    <t>Autoridad</t>
  </si>
  <si>
    <t>FUENTES (Sept)</t>
  </si>
  <si>
    <t>USUARIOS (Sept)</t>
  </si>
  <si>
    <t>PREDIOS (Sept)</t>
  </si>
  <si>
    <t>CONCESIONES (Sept)</t>
  </si>
  <si>
    <t>CAPTACIONES (Sept)</t>
  </si>
  <si>
    <t>PERMISO VERTIMIENTO (Sept)</t>
  </si>
  <si>
    <t>PUNTOS MONITOREO (Sept)</t>
  </si>
  <si>
    <t>PUEAA (Sept)</t>
  </si>
  <si>
    <t>FUENTES (Oct)</t>
  </si>
  <si>
    <t>USUARIOS (Oct)</t>
  </si>
  <si>
    <t>PREDIOS (Oct)</t>
  </si>
  <si>
    <t>CONCESIONES (Oct)</t>
  </si>
  <si>
    <t>CAPTACIONES (Oct)</t>
  </si>
  <si>
    <t>PERMISO VERTIMIENTO (Oct)</t>
  </si>
  <si>
    <t>PUNTO VERTIMIENTO (Oct)</t>
  </si>
  <si>
    <t>PUNTOS MONITOREO (Oct)</t>
  </si>
  <si>
    <t>PUEAA (Oct)</t>
  </si>
  <si>
    <t>Total registros en Octubre</t>
  </si>
  <si>
    <t>FUENTES (Sept-Oct)</t>
  </si>
  <si>
    <t>USUARIOS (Sept-Oct)</t>
  </si>
  <si>
    <t>PREDIOS (Sept-Oct)</t>
  </si>
  <si>
    <t>CONCESIONES (Sept-Oct)</t>
  </si>
  <si>
    <t>CAPTACIONES (Sept-Oct)</t>
  </si>
  <si>
    <t>PERMISO VERTIMIENTO (Sept-Oct)</t>
  </si>
  <si>
    <t>PUNTOS MONITOREO (Sept-Oct)</t>
  </si>
  <si>
    <t>PUEAA (Sept-Oct)</t>
  </si>
  <si>
    <t>Total registros nuevos</t>
  </si>
  <si>
    <t>BARRANQUILLA VERDE</t>
  </si>
  <si>
    <t>CODECHOCO</t>
  </si>
  <si>
    <t>CORPOBOYACA</t>
  </si>
  <si>
    <t>CORPOURABA</t>
  </si>
  <si>
    <t>ID</t>
  </si>
  <si>
    <t>Formato Matriz análisis de datos</t>
  </si>
  <si>
    <t>Generación de Conocimientos e Investigación
Formato Matriz análisis de datos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</si>
  <si>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1"/>
        <color theme="1"/>
        <rFont val="Verdana"/>
        <family val="2"/>
      </rPr>
      <t>Por la cual se dictan disposiciones generales para protección de datos</t>
    </r>
    <r>
      <rPr>
        <sz val="11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1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1"/>
        <color theme="1"/>
        <rFont val="Verdana"/>
        <family val="2"/>
      </rPr>
      <t>”</t>
    </r>
  </si>
  <si>
    <r>
      <t xml:space="preserve">Opción 1. </t>
    </r>
    <r>
      <rPr>
        <i/>
        <sz val="11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</si>
  <si>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1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</si>
  <si>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r>
      <t xml:space="preserve">Código: </t>
    </r>
    <r>
      <rPr>
        <sz val="11"/>
        <color rgb="FF000000"/>
        <rFont val="Verdana"/>
        <family val="2"/>
      </rPr>
      <t>GCI-F033</t>
    </r>
  </si>
  <si>
    <r>
      <t>Versión:</t>
    </r>
    <r>
      <rPr>
        <sz val="11"/>
        <color rgb="FF000000"/>
        <rFont val="Verdana"/>
      </rPr>
      <t xml:space="preserve"> </t>
    </r>
    <r>
      <rPr>
        <sz val="11"/>
        <color rgb="FF000000"/>
        <rFont val="Verdana"/>
        <family val="2"/>
      </rPr>
      <t>01</t>
    </r>
  </si>
  <si>
    <r>
      <t xml:space="preserve">Vigencia: </t>
    </r>
    <r>
      <rPr>
        <sz val="11"/>
        <color rgb="FF000000"/>
        <rFont val="Verdana"/>
        <family val="2"/>
      </rPr>
      <t>22/07/2026</t>
    </r>
  </si>
  <si>
    <r>
      <t>Código:</t>
    </r>
    <r>
      <rPr>
        <sz val="11"/>
        <color theme="1"/>
        <rFont val="Verdana"/>
        <family val="2"/>
      </rPr>
      <t>GCI-F033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</si>
  <si>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</si>
  <si>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>22/07/2026</t>
    </r>
  </si>
  <si>
    <r>
      <t xml:space="preserve">Código: </t>
    </r>
    <r>
      <rPr>
        <sz val="11"/>
        <color theme="1"/>
        <rFont val="Verdana"/>
        <family val="2"/>
      </rPr>
      <t>GCI-F033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</si>
</sst>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7">
    <font>
      <sz val="11"/>
      <color theme="1"/>
      <name val="Calibri"/>
      <scheme val="minor"/>
    </font>
    <font>
      <b/>
      <sz val="11"/>
      <color theme="1"/>
      <name val="Verdana"/>
    </font>
    <font>
      <sz val="11"/>
      <name val="Calibri"/>
    </font>
    <font>
      <sz val="11"/>
      <color theme="1"/>
      <name val="Calibri"/>
    </font>
    <font>
      <b/>
      <sz val="10"/>
      <color theme="1"/>
      <name val="Arial Narrow"/>
    </font>
    <font>
      <sz val="10"/>
      <color theme="1"/>
      <name val="Arial Narrow"/>
    </font>
    <font>
      <sz val="11"/>
      <color rgb="FF000000"/>
      <name val="Verdana"/>
    </font>
    <font>
      <b/>
      <sz val="11"/>
      <color rgb="FF000000"/>
      <name val="Verdana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i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rgb="FF00000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C69B"/>
      </patternFill>
    </fill>
    <fill>
      <patternFill patternType="solid">
        <fgColor rgb="FFA6A6A6"/>
        <bgColor rgb="FFA6A6A6"/>
      </patternFill>
    </fill>
    <fill>
      <patternFill patternType="solid">
        <fgColor rgb="FFA8D08D"/>
        <bgColor rgb="FFA8D08D"/>
      </patternFill>
    </fill>
    <fill>
      <patternFill patternType="solid">
        <fgColor rgb="FF00C69B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rgb="FF00C69B"/>
      </patternFill>
    </fill>
    <fill>
      <patternFill patternType="solid">
        <fgColor theme="0"/>
        <bgColor indexed="64"/>
      </patternFill>
    </fill>
    <fill>
      <patternFill patternType="solid">
        <fgColor rgb="FF0090FF"/>
        <bgColor rgb="FF9CC2E5"/>
      </patternFill>
    </fill>
    <fill>
      <patternFill patternType="solid">
        <fgColor rgb="FF0090FF"/>
        <bgColor rgb="FF2E75B5"/>
      </patternFill>
    </fill>
    <fill>
      <patternFill patternType="solid">
        <fgColor rgb="FF00C69B"/>
        <bgColor rgb="FFC55A11"/>
      </patternFill>
    </fill>
    <fill>
      <patternFill patternType="solid">
        <fgColor rgb="FF96BE54"/>
        <bgColor rgb="FF548135"/>
      </patternFill>
    </fill>
    <fill>
      <patternFill patternType="solid">
        <fgColor rgb="FF96BE54"/>
        <bgColor rgb="FF92D05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6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9" xfId="0" applyFont="1" applyBorder="1"/>
    <xf numFmtId="0" fontId="1" fillId="7" borderId="35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vertical="center"/>
    </xf>
    <xf numFmtId="0" fontId="7" fillId="8" borderId="18" xfId="0" applyFont="1" applyFill="1" applyBorder="1" applyAlignment="1">
      <alignment vertical="center"/>
    </xf>
    <xf numFmtId="0" fontId="7" fillId="8" borderId="34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9" borderId="14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" fillId="9" borderId="14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5" fillId="4" borderId="15" xfId="0" applyFont="1" applyFill="1" applyBorder="1"/>
    <xf numFmtId="0" fontId="5" fillId="4" borderId="14" xfId="0" applyFont="1" applyFill="1" applyBorder="1" applyAlignment="1">
      <alignment horizontal="center" vertical="center"/>
    </xf>
    <xf numFmtId="0" fontId="5" fillId="9" borderId="15" xfId="0" applyFont="1" applyFill="1" applyBorder="1"/>
    <xf numFmtId="0" fontId="2" fillId="10" borderId="36" xfId="0" applyFont="1" applyFill="1" applyBorder="1"/>
    <xf numFmtId="0" fontId="2" fillId="10" borderId="37" xfId="0" applyFont="1" applyFill="1" applyBorder="1"/>
    <xf numFmtId="0" fontId="2" fillId="11" borderId="19" xfId="0" applyFont="1" applyFill="1" applyBorder="1"/>
    <xf numFmtId="0" fontId="2" fillId="11" borderId="6" xfId="0" applyFont="1" applyFill="1" applyBorder="1"/>
    <xf numFmtId="0" fontId="6" fillId="0" borderId="19" xfId="0" applyFont="1" applyBorder="1" applyAlignment="1">
      <alignment vertical="center"/>
    </xf>
    <xf numFmtId="0" fontId="9" fillId="6" borderId="18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0" fillId="0" borderId="0" xfId="0" applyFont="1"/>
    <xf numFmtId="0" fontId="8" fillId="2" borderId="14" xfId="0" applyFont="1" applyFill="1" applyBorder="1"/>
    <xf numFmtId="0" fontId="8" fillId="3" borderId="14" xfId="0" applyFont="1" applyFill="1" applyBorder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14" borderId="14" xfId="0" applyFont="1" applyFill="1" applyBorder="1"/>
    <xf numFmtId="0" fontId="12" fillId="15" borderId="14" xfId="0" applyFont="1" applyFill="1" applyBorder="1"/>
    <xf numFmtId="0" fontId="8" fillId="16" borderId="14" xfId="0" applyFont="1" applyFill="1" applyBorder="1"/>
    <xf numFmtId="0" fontId="8" fillId="17" borderId="14" xfId="0" applyFont="1" applyFill="1" applyBorder="1"/>
    <xf numFmtId="0" fontId="10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5" borderId="14" xfId="0" applyFont="1" applyFill="1" applyBorder="1"/>
    <xf numFmtId="0" fontId="15" fillId="0" borderId="0" xfId="0" applyFont="1"/>
    <xf numFmtId="0" fontId="15" fillId="5" borderId="14" xfId="0" applyFont="1" applyFill="1" applyBorder="1"/>
    <xf numFmtId="0" fontId="15" fillId="0" borderId="0" xfId="0" applyFont="1" applyAlignment="1">
      <alignment horizontal="center" vertical="center"/>
    </xf>
    <xf numFmtId="0" fontId="10" fillId="4" borderId="14" xfId="0" applyFont="1" applyFill="1" applyBorder="1"/>
    <xf numFmtId="0" fontId="8" fillId="0" borderId="15" xfId="0" applyFont="1" applyBorder="1"/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10" fillId="5" borderId="15" xfId="0" applyFont="1" applyFill="1" applyBorder="1"/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/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/>
    <xf numFmtId="0" fontId="8" fillId="0" borderId="12" xfId="0" applyFont="1" applyBorder="1"/>
    <xf numFmtId="0" fontId="10" fillId="0" borderId="10" xfId="0" applyFont="1" applyBorder="1"/>
    <xf numFmtId="0" fontId="8" fillId="0" borderId="15" xfId="0" applyFont="1" applyBorder="1" applyAlignment="1">
      <alignment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18" borderId="15" xfId="0" applyFont="1" applyFill="1" applyBorder="1" applyAlignment="1">
      <alignment horizontal="center" vertical="center"/>
    </xf>
    <xf numFmtId="0" fontId="8" fillId="18" borderId="15" xfId="0" applyFont="1" applyFill="1" applyBorder="1" applyAlignment="1">
      <alignment horizontal="center" vertical="center" wrapText="1"/>
    </xf>
    <xf numFmtId="0" fontId="8" fillId="18" borderId="15" xfId="0" applyFont="1" applyFill="1" applyBorder="1" applyAlignment="1">
      <alignment vertical="center"/>
    </xf>
    <xf numFmtId="0" fontId="10" fillId="0" borderId="29" xfId="0" applyFont="1" applyBorder="1"/>
    <xf numFmtId="0" fontId="10" fillId="0" borderId="25" xfId="0" applyFont="1" applyBorder="1"/>
    <xf numFmtId="0" fontId="10" fillId="0" borderId="30" xfId="0" applyFont="1" applyBorder="1"/>
    <xf numFmtId="0" fontId="10" fillId="0" borderId="21" xfId="0" applyFont="1" applyBorder="1"/>
    <xf numFmtId="0" fontId="10" fillId="0" borderId="31" xfId="0" applyFont="1" applyBorder="1"/>
    <xf numFmtId="0" fontId="10" fillId="0" borderId="23" xfId="0" applyFont="1" applyBorder="1"/>
    <xf numFmtId="0" fontId="10" fillId="0" borderId="24" xfId="0" applyFont="1" applyBorder="1"/>
    <xf numFmtId="0" fontId="8" fillId="0" borderId="29" xfId="0" applyFont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8" fillId="0" borderId="29" xfId="0" applyFont="1" applyBorder="1"/>
    <xf numFmtId="0" fontId="10" fillId="0" borderId="2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5" xfId="0" applyFont="1" applyBorder="1" applyAlignment="1">
      <alignment vertical="center"/>
    </xf>
    <xf numFmtId="0" fontId="8" fillId="0" borderId="0" xfId="0" applyFont="1"/>
    <xf numFmtId="0" fontId="8" fillId="0" borderId="25" xfId="0" applyFont="1" applyBorder="1"/>
    <xf numFmtId="0" fontId="10" fillId="0" borderId="32" xfId="0" applyFont="1" applyBorder="1"/>
    <xf numFmtId="0" fontId="10" fillId="0" borderId="29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5" xfId="0" applyFont="1" applyBorder="1" applyAlignment="1">
      <alignment horizontal="left" wrapText="1"/>
    </xf>
    <xf numFmtId="0" fontId="8" fillId="14" borderId="26" xfId="0" applyFont="1" applyFill="1" applyBorder="1"/>
    <xf numFmtId="0" fontId="8" fillId="14" borderId="27" xfId="0" applyFont="1" applyFill="1" applyBorder="1"/>
    <xf numFmtId="0" fontId="8" fillId="14" borderId="28" xfId="0" applyFont="1" applyFill="1" applyBorder="1"/>
    <xf numFmtId="0" fontId="9" fillId="6" borderId="33" xfId="0" applyFont="1" applyFill="1" applyBorder="1" applyAlignment="1">
      <alignment vertical="center"/>
    </xf>
    <xf numFmtId="0" fontId="9" fillId="6" borderId="18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7" xfId="0" applyFont="1" applyBorder="1"/>
    <xf numFmtId="0" fontId="11" fillId="0" borderId="10" xfId="0" applyFont="1" applyBorder="1"/>
    <xf numFmtId="0" fontId="8" fillId="0" borderId="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4" xfId="0" applyFont="1" applyBorder="1"/>
    <xf numFmtId="0" fontId="11" fillId="0" borderId="8" xfId="0" applyFont="1" applyBorder="1"/>
    <xf numFmtId="0" fontId="10" fillId="0" borderId="0" xfId="0" applyFont="1"/>
    <xf numFmtId="0" fontId="11" fillId="0" borderId="9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8" fillId="0" borderId="5" xfId="0" applyFont="1" applyBorder="1" applyAlignment="1">
      <alignment horizontal="left" vertical="center"/>
    </xf>
    <xf numFmtId="0" fontId="11" fillId="0" borderId="6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22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0" fillId="0" borderId="0" xfId="0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7" fillId="12" borderId="2" xfId="0" applyFont="1" applyFill="1" applyBorder="1" applyAlignment="1">
      <alignment horizontal="center" vertical="center"/>
    </xf>
    <xf numFmtId="0" fontId="2" fillId="13" borderId="3" xfId="0" applyFont="1" applyFill="1" applyBorder="1"/>
    <xf numFmtId="0" fontId="2" fillId="13" borderId="4" xfId="0" applyFont="1" applyFill="1" applyBorder="1"/>
    <xf numFmtId="0" fontId="2" fillId="13" borderId="11" xfId="0" applyFont="1" applyFill="1" applyBorder="1"/>
    <xf numFmtId="0" fontId="2" fillId="13" borderId="12" xfId="0" applyFont="1" applyFill="1" applyBorder="1"/>
    <xf numFmtId="0" fontId="2" fillId="13" borderId="13" xfId="0" applyFont="1" applyFill="1" applyBorder="1"/>
    <xf numFmtId="0" fontId="7" fillId="6" borderId="34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6" xfId="0" applyFont="1" applyBorder="1"/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0090FF"/>
      <color rgb="FF96BE54"/>
      <color rgb="FF00C69B"/>
      <color rgb="FF9CBAE6"/>
      <color rgb="FFA6A6A6"/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76200</xdr:rowOff>
    </xdr:from>
    <xdr:ext cx="790575" cy="514350"/>
    <xdr:pic>
      <xdr:nvPicPr>
        <xdr:cNvPr id="2" name="image1.png" descr="Se muestra el logo del IDEAM" title="Logo IDE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171450</xdr:rowOff>
    </xdr:from>
    <xdr:ext cx="466725" cy="476250"/>
    <xdr:pic>
      <xdr:nvPicPr>
        <xdr:cNvPr id="2" name="image1.png" descr="Presenta el logo del IDEAM" title="Logo IDEA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85725</xdr:rowOff>
    </xdr:from>
    <xdr:ext cx="666750" cy="723900"/>
    <xdr:pic>
      <xdr:nvPicPr>
        <xdr:cNvPr id="2" name="image1.png" descr="Presenta el logo del IDEAM" title="Logo IDEA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</xdr:colOff>
      <xdr:row>1</xdr:row>
      <xdr:rowOff>19050</xdr:rowOff>
    </xdr:from>
    <xdr:ext cx="504825" cy="504825"/>
    <xdr:pic>
      <xdr:nvPicPr>
        <xdr:cNvPr id="2" name="image2.png" descr="Presenta el Logo del IDEAM" title="Logo IDEA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5450" y="200025"/>
          <a:ext cx="504825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3" sqref="L3:M3"/>
    </sheetView>
  </sheetViews>
  <sheetFormatPr baseColWidth="10" defaultColWidth="14.453125" defaultRowHeight="15" customHeight="1"/>
  <cols>
    <col min="1" max="1" width="19.1796875" style="32" customWidth="1"/>
    <col min="2" max="12" width="11.453125" style="32" customWidth="1"/>
    <col min="13" max="13" width="20.26953125" style="32" customWidth="1"/>
    <col min="14" max="18" width="11.453125" style="32" customWidth="1"/>
    <col min="19" max="52" width="10.81640625" style="32" customWidth="1"/>
    <col min="53" max="53" width="11" style="32" customWidth="1"/>
    <col min="54" max="55" width="10.81640625" style="32" customWidth="1"/>
    <col min="56" max="56" width="12" style="32" customWidth="1"/>
    <col min="57" max="57" width="9.81640625" style="32" customWidth="1"/>
    <col min="58" max="58" width="10.7265625" style="32" customWidth="1"/>
    <col min="59" max="59" width="10.81640625" style="32" customWidth="1"/>
    <col min="60" max="60" width="12.54296875" style="32" customWidth="1"/>
    <col min="61" max="61" width="9.81640625" style="32" customWidth="1"/>
    <col min="62" max="16384" width="14.453125" style="32"/>
  </cols>
  <sheetData>
    <row r="1" spans="1:61" ht="30" customHeight="1">
      <c r="A1" s="97"/>
      <c r="B1" s="100" t="s">
        <v>246</v>
      </c>
      <c r="C1" s="101"/>
      <c r="D1" s="101"/>
      <c r="E1" s="101"/>
      <c r="F1" s="101"/>
      <c r="G1" s="101"/>
      <c r="H1" s="101"/>
      <c r="I1" s="101"/>
      <c r="J1" s="101"/>
      <c r="K1" s="102"/>
      <c r="L1" s="109" t="s">
        <v>256</v>
      </c>
      <c r="M1" s="110"/>
    </row>
    <row r="2" spans="1:61" ht="19.5" customHeight="1">
      <c r="A2" s="98"/>
      <c r="B2" s="103"/>
      <c r="C2" s="104"/>
      <c r="D2" s="104"/>
      <c r="E2" s="104"/>
      <c r="F2" s="104"/>
      <c r="G2" s="104"/>
      <c r="H2" s="104"/>
      <c r="I2" s="104"/>
      <c r="J2" s="104"/>
      <c r="K2" s="105"/>
      <c r="L2" s="109" t="s">
        <v>254</v>
      </c>
      <c r="M2" s="110"/>
    </row>
    <row r="3" spans="1:61" ht="19.5" customHeight="1">
      <c r="A3" s="99"/>
      <c r="B3" s="106"/>
      <c r="C3" s="107"/>
      <c r="D3" s="107"/>
      <c r="E3" s="107"/>
      <c r="F3" s="107"/>
      <c r="G3" s="107"/>
      <c r="H3" s="107"/>
      <c r="I3" s="107"/>
      <c r="J3" s="107"/>
      <c r="K3" s="108"/>
      <c r="L3" s="109" t="s">
        <v>255</v>
      </c>
      <c r="M3" s="110"/>
    </row>
    <row r="4" spans="1:61" ht="13.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7" t="s">
        <v>2</v>
      </c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61" ht="13.5">
      <c r="A5" s="34" t="s">
        <v>3</v>
      </c>
      <c r="B5" s="34" t="s">
        <v>4</v>
      </c>
      <c r="C5" s="34" t="s">
        <v>5</v>
      </c>
      <c r="D5" s="34" t="s">
        <v>6</v>
      </c>
      <c r="E5" s="34" t="s">
        <v>7</v>
      </c>
      <c r="F5" s="34" t="s">
        <v>8</v>
      </c>
      <c r="G5" s="34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4" t="s">
        <v>14</v>
      </c>
      <c r="M5" s="34" t="s">
        <v>15</v>
      </c>
      <c r="N5" s="34" t="s">
        <v>16</v>
      </c>
      <c r="O5" s="34" t="s">
        <v>17</v>
      </c>
      <c r="P5" s="34" t="s">
        <v>18</v>
      </c>
      <c r="Q5" s="34" t="s">
        <v>19</v>
      </c>
      <c r="R5" s="34" t="s">
        <v>20</v>
      </c>
      <c r="S5" s="38" t="s">
        <v>21</v>
      </c>
      <c r="T5" s="38" t="s">
        <v>22</v>
      </c>
      <c r="U5" s="38" t="s">
        <v>23</v>
      </c>
      <c r="V5" s="38" t="s">
        <v>24</v>
      </c>
      <c r="W5" s="38" t="s">
        <v>25</v>
      </c>
      <c r="X5" s="38" t="s">
        <v>26</v>
      </c>
      <c r="Y5" s="38" t="s">
        <v>27</v>
      </c>
      <c r="Z5" s="38" t="s">
        <v>28</v>
      </c>
      <c r="AA5" s="38" t="s">
        <v>29</v>
      </c>
      <c r="AB5" s="38" t="s">
        <v>30</v>
      </c>
      <c r="AC5" s="38" t="s">
        <v>31</v>
      </c>
      <c r="AD5" s="38" t="s">
        <v>32</v>
      </c>
      <c r="AE5" s="38" t="s">
        <v>33</v>
      </c>
      <c r="AF5" s="38" t="s">
        <v>34</v>
      </c>
      <c r="AG5" s="38" t="s">
        <v>35</v>
      </c>
      <c r="AH5" s="38" t="s">
        <v>36</v>
      </c>
      <c r="AI5" s="38" t="s">
        <v>37</v>
      </c>
      <c r="AJ5" s="39" t="s">
        <v>38</v>
      </c>
      <c r="AK5" s="39" t="s">
        <v>39</v>
      </c>
      <c r="AL5" s="39" t="s">
        <v>40</v>
      </c>
      <c r="AM5" s="39" t="s">
        <v>41</v>
      </c>
      <c r="AN5" s="39" t="s">
        <v>42</v>
      </c>
      <c r="AO5" s="39" t="s">
        <v>43</v>
      </c>
      <c r="AP5" s="39" t="s">
        <v>44</v>
      </c>
      <c r="AQ5" s="39" t="s">
        <v>45</v>
      </c>
      <c r="AR5" s="39" t="s">
        <v>46</v>
      </c>
      <c r="AS5" s="39" t="s">
        <v>47</v>
      </c>
      <c r="AT5" s="39" t="s">
        <v>48</v>
      </c>
      <c r="AU5" s="39" t="s">
        <v>49</v>
      </c>
      <c r="AV5" s="39" t="s">
        <v>50</v>
      </c>
      <c r="AW5" s="39" t="s">
        <v>51</v>
      </c>
      <c r="AX5" s="39" t="s">
        <v>52</v>
      </c>
      <c r="AY5" s="39" t="s">
        <v>53</v>
      </c>
      <c r="AZ5" s="39" t="s">
        <v>54</v>
      </c>
      <c r="BA5" s="40" t="s">
        <v>55</v>
      </c>
      <c r="BB5" s="40" t="s">
        <v>56</v>
      </c>
      <c r="BC5" s="40" t="s">
        <v>57</v>
      </c>
      <c r="BD5" s="40" t="s">
        <v>58</v>
      </c>
      <c r="BE5" s="40" t="s">
        <v>59</v>
      </c>
      <c r="BF5" s="40" t="s">
        <v>60</v>
      </c>
      <c r="BG5" s="40" t="s">
        <v>61</v>
      </c>
      <c r="BH5" s="40" t="s">
        <v>62</v>
      </c>
      <c r="BI5" s="40" t="s">
        <v>63</v>
      </c>
    </row>
    <row r="6" spans="1:61" ht="13.5">
      <c r="A6" s="32" t="s">
        <v>64</v>
      </c>
      <c r="R6" s="32">
        <f t="shared" ref="R6:R48" si="0">SUM(B6:Q6)</f>
        <v>0</v>
      </c>
      <c r="AI6" s="32">
        <f t="shared" ref="AI6:AI48" si="1">SUM(S6:AH6)</f>
        <v>0</v>
      </c>
      <c r="AJ6" s="32">
        <f t="shared" ref="AJ6:AY6" si="2">S6-B6</f>
        <v>0</v>
      </c>
      <c r="AK6" s="32">
        <f t="shared" si="2"/>
        <v>0</v>
      </c>
      <c r="AL6" s="32">
        <f t="shared" si="2"/>
        <v>0</v>
      </c>
      <c r="AM6" s="32">
        <f t="shared" si="2"/>
        <v>0</v>
      </c>
      <c r="AN6" s="32">
        <f t="shared" si="2"/>
        <v>0</v>
      </c>
      <c r="AO6" s="32">
        <f t="shared" si="2"/>
        <v>0</v>
      </c>
      <c r="AP6" s="32">
        <f t="shared" si="2"/>
        <v>0</v>
      </c>
      <c r="AQ6" s="32">
        <f t="shared" si="2"/>
        <v>0</v>
      </c>
      <c r="AR6" s="32">
        <f t="shared" si="2"/>
        <v>0</v>
      </c>
      <c r="AS6" s="32">
        <f t="shared" si="2"/>
        <v>0</v>
      </c>
      <c r="AT6" s="32">
        <f t="shared" si="2"/>
        <v>0</v>
      </c>
      <c r="AU6" s="32">
        <f t="shared" si="2"/>
        <v>0</v>
      </c>
      <c r="AV6" s="32">
        <f t="shared" si="2"/>
        <v>0</v>
      </c>
      <c r="AW6" s="32">
        <f t="shared" si="2"/>
        <v>0</v>
      </c>
      <c r="AX6" s="32">
        <f t="shared" si="2"/>
        <v>0</v>
      </c>
      <c r="AY6" s="32">
        <f t="shared" si="2"/>
        <v>0</v>
      </c>
      <c r="AZ6" s="32">
        <f t="shared" ref="AZ6:AZ48" si="3">SUM(AJ6:AY6)</f>
        <v>0</v>
      </c>
      <c r="BA6" s="32" t="str">
        <f t="shared" ref="BA6:BA48" si="4">IF(AZ6&gt;0,"Si","No")</f>
        <v>No</v>
      </c>
      <c r="BB6" s="32" t="str">
        <f t="shared" ref="BB6:BB48" si="5">IF(AL6&gt;0,"Si","No")</f>
        <v>No</v>
      </c>
      <c r="BC6" s="32" t="str">
        <f t="shared" ref="BC6:BD6" si="6">IF(AN6&gt;0,"Si","No")</f>
        <v>No</v>
      </c>
      <c r="BD6" s="32" t="str">
        <f t="shared" si="6"/>
        <v>No</v>
      </c>
      <c r="BE6" s="32" t="str">
        <f t="shared" ref="BE6:BF6" si="7">IF(AQ6&gt;0,"Si","No")</f>
        <v>No</v>
      </c>
      <c r="BF6" s="32" t="str">
        <f t="shared" si="7"/>
        <v>No</v>
      </c>
      <c r="BG6" s="32" t="str">
        <f t="shared" ref="BG6:BG48" si="8">IF(AT6&gt;0,"Si","No")</f>
        <v>No</v>
      </c>
      <c r="BH6" s="32" t="str">
        <f t="shared" ref="BH6:BH48" si="9">IF(AW6&gt;0,"Si","No")</f>
        <v>No</v>
      </c>
      <c r="BI6" s="32" t="str">
        <f t="shared" ref="BI6:BI48" si="10">IF(AY6&gt;0,"Si","No")</f>
        <v>No</v>
      </c>
    </row>
    <row r="7" spans="1:61" ht="13.5">
      <c r="A7" s="32" t="s">
        <v>65</v>
      </c>
      <c r="R7" s="32">
        <f t="shared" si="0"/>
        <v>0</v>
      </c>
      <c r="AI7" s="32">
        <f t="shared" si="1"/>
        <v>0</v>
      </c>
      <c r="AJ7" s="32">
        <f t="shared" ref="AJ7:AY7" si="11">S7-B7</f>
        <v>0</v>
      </c>
      <c r="AK7" s="32">
        <f t="shared" si="11"/>
        <v>0</v>
      </c>
      <c r="AL7" s="32">
        <f t="shared" si="11"/>
        <v>0</v>
      </c>
      <c r="AM7" s="32">
        <f t="shared" si="11"/>
        <v>0</v>
      </c>
      <c r="AN7" s="32">
        <f t="shared" si="11"/>
        <v>0</v>
      </c>
      <c r="AO7" s="32">
        <f t="shared" si="11"/>
        <v>0</v>
      </c>
      <c r="AP7" s="32">
        <f t="shared" si="11"/>
        <v>0</v>
      </c>
      <c r="AQ7" s="32">
        <f t="shared" si="11"/>
        <v>0</v>
      </c>
      <c r="AR7" s="32">
        <f t="shared" si="11"/>
        <v>0</v>
      </c>
      <c r="AS7" s="32">
        <f t="shared" si="11"/>
        <v>0</v>
      </c>
      <c r="AT7" s="32">
        <f t="shared" si="11"/>
        <v>0</v>
      </c>
      <c r="AU7" s="32">
        <f t="shared" si="11"/>
        <v>0</v>
      </c>
      <c r="AV7" s="32">
        <f t="shared" si="11"/>
        <v>0</v>
      </c>
      <c r="AW7" s="32">
        <f t="shared" si="11"/>
        <v>0</v>
      </c>
      <c r="AX7" s="32">
        <f t="shared" si="11"/>
        <v>0</v>
      </c>
      <c r="AY7" s="32">
        <f t="shared" si="11"/>
        <v>0</v>
      </c>
      <c r="AZ7" s="32">
        <f t="shared" si="3"/>
        <v>0</v>
      </c>
      <c r="BA7" s="32" t="str">
        <f t="shared" si="4"/>
        <v>No</v>
      </c>
      <c r="BB7" s="32" t="str">
        <f t="shared" si="5"/>
        <v>No</v>
      </c>
      <c r="BC7" s="32" t="str">
        <f t="shared" ref="BC7:BD7" si="12">IF(AN7&gt;0,"Si","No")</f>
        <v>No</v>
      </c>
      <c r="BD7" s="32" t="str">
        <f t="shared" si="12"/>
        <v>No</v>
      </c>
      <c r="BE7" s="32" t="str">
        <f t="shared" ref="BE7:BF7" si="13">IF(AQ7&gt;0,"Si","No")</f>
        <v>No</v>
      </c>
      <c r="BF7" s="32" t="str">
        <f t="shared" si="13"/>
        <v>No</v>
      </c>
      <c r="BG7" s="32" t="str">
        <f t="shared" si="8"/>
        <v>No</v>
      </c>
      <c r="BH7" s="32" t="str">
        <f t="shared" si="9"/>
        <v>No</v>
      </c>
      <c r="BI7" s="32" t="str">
        <f t="shared" si="10"/>
        <v>No</v>
      </c>
    </row>
    <row r="8" spans="1:61" ht="13.5">
      <c r="A8" s="32" t="s">
        <v>66</v>
      </c>
      <c r="R8" s="32">
        <f t="shared" si="0"/>
        <v>0</v>
      </c>
      <c r="AI8" s="32">
        <f t="shared" si="1"/>
        <v>0</v>
      </c>
      <c r="AJ8" s="32">
        <f t="shared" ref="AJ8:AY8" si="14">S8-B8</f>
        <v>0</v>
      </c>
      <c r="AK8" s="32">
        <f t="shared" si="14"/>
        <v>0</v>
      </c>
      <c r="AL8" s="32">
        <f t="shared" si="14"/>
        <v>0</v>
      </c>
      <c r="AM8" s="32">
        <f t="shared" si="14"/>
        <v>0</v>
      </c>
      <c r="AN8" s="32">
        <f t="shared" si="14"/>
        <v>0</v>
      </c>
      <c r="AO8" s="32">
        <f t="shared" si="14"/>
        <v>0</v>
      </c>
      <c r="AP8" s="32">
        <f t="shared" si="14"/>
        <v>0</v>
      </c>
      <c r="AQ8" s="32">
        <f t="shared" si="14"/>
        <v>0</v>
      </c>
      <c r="AR8" s="32">
        <f t="shared" si="14"/>
        <v>0</v>
      </c>
      <c r="AS8" s="32">
        <f t="shared" si="14"/>
        <v>0</v>
      </c>
      <c r="AT8" s="32">
        <f t="shared" si="14"/>
        <v>0</v>
      </c>
      <c r="AU8" s="32">
        <f t="shared" si="14"/>
        <v>0</v>
      </c>
      <c r="AV8" s="32">
        <f t="shared" si="14"/>
        <v>0</v>
      </c>
      <c r="AW8" s="32">
        <f t="shared" si="14"/>
        <v>0</v>
      </c>
      <c r="AX8" s="32">
        <f t="shared" si="14"/>
        <v>0</v>
      </c>
      <c r="AY8" s="32">
        <f t="shared" si="14"/>
        <v>0</v>
      </c>
      <c r="AZ8" s="32">
        <f t="shared" si="3"/>
        <v>0</v>
      </c>
      <c r="BA8" s="32" t="str">
        <f t="shared" si="4"/>
        <v>No</v>
      </c>
      <c r="BB8" s="32" t="str">
        <f t="shared" si="5"/>
        <v>No</v>
      </c>
      <c r="BC8" s="32" t="str">
        <f t="shared" ref="BC8:BD8" si="15">IF(AN8&gt;0,"Si","No")</f>
        <v>No</v>
      </c>
      <c r="BD8" s="32" t="str">
        <f t="shared" si="15"/>
        <v>No</v>
      </c>
      <c r="BE8" s="32" t="str">
        <f t="shared" ref="BE8:BF8" si="16">IF(AQ8&gt;0,"Si","No")</f>
        <v>No</v>
      </c>
      <c r="BF8" s="32" t="str">
        <f t="shared" si="16"/>
        <v>No</v>
      </c>
      <c r="BG8" s="32" t="str">
        <f t="shared" si="8"/>
        <v>No</v>
      </c>
      <c r="BH8" s="32" t="str">
        <f t="shared" si="9"/>
        <v>No</v>
      </c>
      <c r="BI8" s="32" t="str">
        <f t="shared" si="10"/>
        <v>No</v>
      </c>
    </row>
    <row r="9" spans="1:61" ht="13.5">
      <c r="A9" s="32" t="s">
        <v>67</v>
      </c>
      <c r="R9" s="32">
        <f t="shared" si="0"/>
        <v>0</v>
      </c>
      <c r="AI9" s="32">
        <f t="shared" si="1"/>
        <v>0</v>
      </c>
      <c r="AJ9" s="32">
        <f t="shared" ref="AJ9:AY9" si="17">S9-B9</f>
        <v>0</v>
      </c>
      <c r="AK9" s="32">
        <f t="shared" si="17"/>
        <v>0</v>
      </c>
      <c r="AL9" s="32">
        <f t="shared" si="17"/>
        <v>0</v>
      </c>
      <c r="AM9" s="32">
        <f t="shared" si="17"/>
        <v>0</v>
      </c>
      <c r="AN9" s="32">
        <f t="shared" si="17"/>
        <v>0</v>
      </c>
      <c r="AO9" s="32">
        <f t="shared" si="17"/>
        <v>0</v>
      </c>
      <c r="AP9" s="32">
        <f t="shared" si="17"/>
        <v>0</v>
      </c>
      <c r="AQ9" s="32">
        <f t="shared" si="17"/>
        <v>0</v>
      </c>
      <c r="AR9" s="32">
        <f t="shared" si="17"/>
        <v>0</v>
      </c>
      <c r="AS9" s="32">
        <f t="shared" si="17"/>
        <v>0</v>
      </c>
      <c r="AT9" s="32">
        <f t="shared" si="17"/>
        <v>0</v>
      </c>
      <c r="AU9" s="32">
        <f t="shared" si="17"/>
        <v>0</v>
      </c>
      <c r="AV9" s="32">
        <f t="shared" si="17"/>
        <v>0</v>
      </c>
      <c r="AW9" s="32">
        <f t="shared" si="17"/>
        <v>0</v>
      </c>
      <c r="AX9" s="32">
        <f t="shared" si="17"/>
        <v>0</v>
      </c>
      <c r="AY9" s="32">
        <f t="shared" si="17"/>
        <v>0</v>
      </c>
      <c r="AZ9" s="32">
        <f t="shared" si="3"/>
        <v>0</v>
      </c>
      <c r="BA9" s="32" t="str">
        <f t="shared" si="4"/>
        <v>No</v>
      </c>
      <c r="BB9" s="32" t="str">
        <f t="shared" si="5"/>
        <v>No</v>
      </c>
      <c r="BC9" s="32" t="str">
        <f t="shared" ref="BC9:BD9" si="18">IF(AN9&gt;0,"Si","No")</f>
        <v>No</v>
      </c>
      <c r="BD9" s="32" t="str">
        <f t="shared" si="18"/>
        <v>No</v>
      </c>
      <c r="BE9" s="32" t="str">
        <f t="shared" ref="BE9:BF9" si="19">IF(AQ9&gt;0,"Si","No")</f>
        <v>No</v>
      </c>
      <c r="BF9" s="32" t="str">
        <f t="shared" si="19"/>
        <v>No</v>
      </c>
      <c r="BG9" s="32" t="str">
        <f t="shared" si="8"/>
        <v>No</v>
      </c>
      <c r="BH9" s="32" t="str">
        <f t="shared" si="9"/>
        <v>No</v>
      </c>
      <c r="BI9" s="32" t="str">
        <f t="shared" si="10"/>
        <v>No</v>
      </c>
    </row>
    <row r="10" spans="1:61" ht="13.5">
      <c r="A10" s="32" t="s">
        <v>68</v>
      </c>
      <c r="R10" s="32">
        <f t="shared" si="0"/>
        <v>0</v>
      </c>
      <c r="AI10" s="32">
        <f t="shared" si="1"/>
        <v>0</v>
      </c>
      <c r="AJ10" s="32">
        <f t="shared" ref="AJ10:AY10" si="20">S10-B10</f>
        <v>0</v>
      </c>
      <c r="AK10" s="32">
        <f t="shared" si="20"/>
        <v>0</v>
      </c>
      <c r="AL10" s="32">
        <f t="shared" si="20"/>
        <v>0</v>
      </c>
      <c r="AM10" s="32">
        <f t="shared" si="20"/>
        <v>0</v>
      </c>
      <c r="AN10" s="32">
        <f t="shared" si="20"/>
        <v>0</v>
      </c>
      <c r="AO10" s="32">
        <f t="shared" si="20"/>
        <v>0</v>
      </c>
      <c r="AP10" s="32">
        <f t="shared" si="20"/>
        <v>0</v>
      </c>
      <c r="AQ10" s="32">
        <f t="shared" si="20"/>
        <v>0</v>
      </c>
      <c r="AR10" s="32">
        <f t="shared" si="20"/>
        <v>0</v>
      </c>
      <c r="AS10" s="32">
        <f t="shared" si="20"/>
        <v>0</v>
      </c>
      <c r="AT10" s="32">
        <f t="shared" si="20"/>
        <v>0</v>
      </c>
      <c r="AU10" s="32">
        <f t="shared" si="20"/>
        <v>0</v>
      </c>
      <c r="AV10" s="32">
        <f t="shared" si="20"/>
        <v>0</v>
      </c>
      <c r="AW10" s="32">
        <f t="shared" si="20"/>
        <v>0</v>
      </c>
      <c r="AX10" s="32">
        <f t="shared" si="20"/>
        <v>0</v>
      </c>
      <c r="AY10" s="32">
        <f t="shared" si="20"/>
        <v>0</v>
      </c>
      <c r="AZ10" s="32">
        <f t="shared" si="3"/>
        <v>0</v>
      </c>
      <c r="BA10" s="32" t="str">
        <f t="shared" si="4"/>
        <v>No</v>
      </c>
      <c r="BB10" s="32" t="str">
        <f t="shared" si="5"/>
        <v>No</v>
      </c>
      <c r="BC10" s="32" t="str">
        <f t="shared" ref="BC10:BD10" si="21">IF(AN10&gt;0,"Si","No")</f>
        <v>No</v>
      </c>
      <c r="BD10" s="32" t="str">
        <f t="shared" si="21"/>
        <v>No</v>
      </c>
      <c r="BE10" s="32" t="str">
        <f t="shared" ref="BE10:BF10" si="22">IF(AQ10&gt;0,"Si","No")</f>
        <v>No</v>
      </c>
      <c r="BF10" s="32" t="str">
        <f t="shared" si="22"/>
        <v>No</v>
      </c>
      <c r="BG10" s="32" t="str">
        <f t="shared" si="8"/>
        <v>No</v>
      </c>
      <c r="BH10" s="32" t="str">
        <f t="shared" si="9"/>
        <v>No</v>
      </c>
      <c r="BI10" s="32" t="str">
        <f t="shared" si="10"/>
        <v>No</v>
      </c>
    </row>
    <row r="11" spans="1:61" ht="13.5">
      <c r="A11" s="32" t="s">
        <v>69</v>
      </c>
      <c r="R11" s="32">
        <f t="shared" si="0"/>
        <v>0</v>
      </c>
      <c r="AI11" s="32">
        <f t="shared" si="1"/>
        <v>0</v>
      </c>
      <c r="AJ11" s="32">
        <f t="shared" ref="AJ11:AY11" si="23">S11-B11</f>
        <v>0</v>
      </c>
      <c r="AK11" s="32">
        <f t="shared" si="23"/>
        <v>0</v>
      </c>
      <c r="AL11" s="32">
        <f t="shared" si="23"/>
        <v>0</v>
      </c>
      <c r="AM11" s="32">
        <f t="shared" si="23"/>
        <v>0</v>
      </c>
      <c r="AN11" s="32">
        <f t="shared" si="23"/>
        <v>0</v>
      </c>
      <c r="AO11" s="32">
        <f t="shared" si="23"/>
        <v>0</v>
      </c>
      <c r="AP11" s="32">
        <f t="shared" si="23"/>
        <v>0</v>
      </c>
      <c r="AQ11" s="32">
        <f t="shared" si="23"/>
        <v>0</v>
      </c>
      <c r="AR11" s="32">
        <f t="shared" si="23"/>
        <v>0</v>
      </c>
      <c r="AS11" s="32">
        <f t="shared" si="23"/>
        <v>0</v>
      </c>
      <c r="AT11" s="32">
        <f t="shared" si="23"/>
        <v>0</v>
      </c>
      <c r="AU11" s="32">
        <f t="shared" si="23"/>
        <v>0</v>
      </c>
      <c r="AV11" s="32">
        <f t="shared" si="23"/>
        <v>0</v>
      </c>
      <c r="AW11" s="32">
        <f t="shared" si="23"/>
        <v>0</v>
      </c>
      <c r="AX11" s="32">
        <f t="shared" si="23"/>
        <v>0</v>
      </c>
      <c r="AY11" s="32">
        <f t="shared" si="23"/>
        <v>0</v>
      </c>
      <c r="AZ11" s="32">
        <f t="shared" si="3"/>
        <v>0</v>
      </c>
      <c r="BA11" s="32" t="str">
        <f t="shared" si="4"/>
        <v>No</v>
      </c>
      <c r="BB11" s="32" t="str">
        <f t="shared" si="5"/>
        <v>No</v>
      </c>
      <c r="BC11" s="32" t="str">
        <f t="shared" ref="BC11:BD11" si="24">IF(AN11&gt;0,"Si","No")</f>
        <v>No</v>
      </c>
      <c r="BD11" s="32" t="str">
        <f t="shared" si="24"/>
        <v>No</v>
      </c>
      <c r="BE11" s="32" t="str">
        <f t="shared" ref="BE11:BF11" si="25">IF(AQ11&gt;0,"Si","No")</f>
        <v>No</v>
      </c>
      <c r="BF11" s="32" t="str">
        <f t="shared" si="25"/>
        <v>No</v>
      </c>
      <c r="BG11" s="32" t="str">
        <f t="shared" si="8"/>
        <v>No</v>
      </c>
      <c r="BH11" s="32" t="str">
        <f t="shared" si="9"/>
        <v>No</v>
      </c>
      <c r="BI11" s="32" t="str">
        <f t="shared" si="10"/>
        <v>No</v>
      </c>
    </row>
    <row r="12" spans="1:61" ht="13.5">
      <c r="A12" s="32" t="s">
        <v>70</v>
      </c>
      <c r="R12" s="32">
        <f t="shared" si="0"/>
        <v>0</v>
      </c>
      <c r="AI12" s="32">
        <f t="shared" si="1"/>
        <v>0</v>
      </c>
      <c r="AJ12" s="32">
        <f t="shared" ref="AJ12:AY12" si="26">S12-B12</f>
        <v>0</v>
      </c>
      <c r="AK12" s="32">
        <f t="shared" si="26"/>
        <v>0</v>
      </c>
      <c r="AL12" s="32">
        <f t="shared" si="26"/>
        <v>0</v>
      </c>
      <c r="AM12" s="32">
        <f t="shared" si="26"/>
        <v>0</v>
      </c>
      <c r="AN12" s="32">
        <f t="shared" si="26"/>
        <v>0</v>
      </c>
      <c r="AO12" s="32">
        <f t="shared" si="26"/>
        <v>0</v>
      </c>
      <c r="AP12" s="32">
        <f t="shared" si="26"/>
        <v>0</v>
      </c>
      <c r="AQ12" s="32">
        <f t="shared" si="26"/>
        <v>0</v>
      </c>
      <c r="AR12" s="32">
        <f t="shared" si="26"/>
        <v>0</v>
      </c>
      <c r="AS12" s="32">
        <f t="shared" si="26"/>
        <v>0</v>
      </c>
      <c r="AT12" s="32">
        <f t="shared" si="26"/>
        <v>0</v>
      </c>
      <c r="AU12" s="32">
        <f t="shared" si="26"/>
        <v>0</v>
      </c>
      <c r="AV12" s="32">
        <f t="shared" si="26"/>
        <v>0</v>
      </c>
      <c r="AW12" s="32">
        <f t="shared" si="26"/>
        <v>0</v>
      </c>
      <c r="AX12" s="32">
        <f t="shared" si="26"/>
        <v>0</v>
      </c>
      <c r="AY12" s="32">
        <f t="shared" si="26"/>
        <v>0</v>
      </c>
      <c r="AZ12" s="32">
        <f t="shared" si="3"/>
        <v>0</v>
      </c>
      <c r="BA12" s="32" t="str">
        <f t="shared" si="4"/>
        <v>No</v>
      </c>
      <c r="BB12" s="32" t="str">
        <f t="shared" si="5"/>
        <v>No</v>
      </c>
      <c r="BC12" s="32" t="str">
        <f t="shared" ref="BC12:BD12" si="27">IF(AN12&gt;0,"Si","No")</f>
        <v>No</v>
      </c>
      <c r="BD12" s="32" t="str">
        <f t="shared" si="27"/>
        <v>No</v>
      </c>
      <c r="BE12" s="32" t="str">
        <f t="shared" ref="BE12:BF12" si="28">IF(AQ12&gt;0,"Si","No")</f>
        <v>No</v>
      </c>
      <c r="BF12" s="32" t="str">
        <f t="shared" si="28"/>
        <v>No</v>
      </c>
      <c r="BG12" s="32" t="str">
        <f t="shared" si="8"/>
        <v>No</v>
      </c>
      <c r="BH12" s="32" t="str">
        <f t="shared" si="9"/>
        <v>No</v>
      </c>
      <c r="BI12" s="32" t="str">
        <f t="shared" si="10"/>
        <v>No</v>
      </c>
    </row>
    <row r="13" spans="1:61" ht="13.5">
      <c r="A13" s="32" t="s">
        <v>71</v>
      </c>
      <c r="R13" s="32">
        <f t="shared" si="0"/>
        <v>0</v>
      </c>
      <c r="AI13" s="32">
        <f t="shared" si="1"/>
        <v>0</v>
      </c>
      <c r="AJ13" s="32">
        <f t="shared" ref="AJ13:AY13" si="29">S13-B13</f>
        <v>0</v>
      </c>
      <c r="AK13" s="32">
        <f t="shared" si="29"/>
        <v>0</v>
      </c>
      <c r="AL13" s="32">
        <f t="shared" si="29"/>
        <v>0</v>
      </c>
      <c r="AM13" s="32">
        <f t="shared" si="29"/>
        <v>0</v>
      </c>
      <c r="AN13" s="32">
        <f t="shared" si="29"/>
        <v>0</v>
      </c>
      <c r="AO13" s="32">
        <f t="shared" si="29"/>
        <v>0</v>
      </c>
      <c r="AP13" s="32">
        <f t="shared" si="29"/>
        <v>0</v>
      </c>
      <c r="AQ13" s="32">
        <f t="shared" si="29"/>
        <v>0</v>
      </c>
      <c r="AR13" s="32">
        <f t="shared" si="29"/>
        <v>0</v>
      </c>
      <c r="AS13" s="32">
        <f t="shared" si="29"/>
        <v>0</v>
      </c>
      <c r="AT13" s="32">
        <f t="shared" si="29"/>
        <v>0</v>
      </c>
      <c r="AU13" s="32">
        <f t="shared" si="29"/>
        <v>0</v>
      </c>
      <c r="AV13" s="32">
        <f t="shared" si="29"/>
        <v>0</v>
      </c>
      <c r="AW13" s="32">
        <f t="shared" si="29"/>
        <v>0</v>
      </c>
      <c r="AX13" s="32">
        <f t="shared" si="29"/>
        <v>0</v>
      </c>
      <c r="AY13" s="32">
        <f t="shared" si="29"/>
        <v>0</v>
      </c>
      <c r="AZ13" s="32">
        <f t="shared" si="3"/>
        <v>0</v>
      </c>
      <c r="BA13" s="32" t="str">
        <f t="shared" si="4"/>
        <v>No</v>
      </c>
      <c r="BB13" s="32" t="str">
        <f t="shared" si="5"/>
        <v>No</v>
      </c>
      <c r="BC13" s="32" t="str">
        <f t="shared" ref="BC13:BD13" si="30">IF(AN13&gt;0,"Si","No")</f>
        <v>No</v>
      </c>
      <c r="BD13" s="32" t="str">
        <f t="shared" si="30"/>
        <v>No</v>
      </c>
      <c r="BE13" s="32" t="str">
        <f t="shared" ref="BE13:BF13" si="31">IF(AQ13&gt;0,"Si","No")</f>
        <v>No</v>
      </c>
      <c r="BF13" s="32" t="str">
        <f t="shared" si="31"/>
        <v>No</v>
      </c>
      <c r="BG13" s="32" t="str">
        <f t="shared" si="8"/>
        <v>No</v>
      </c>
      <c r="BH13" s="32" t="str">
        <f t="shared" si="9"/>
        <v>No</v>
      </c>
      <c r="BI13" s="32" t="str">
        <f t="shared" si="10"/>
        <v>No</v>
      </c>
    </row>
    <row r="14" spans="1:61" ht="15" customHeight="1">
      <c r="A14" s="32" t="s">
        <v>72</v>
      </c>
      <c r="R14" s="32">
        <f t="shared" si="0"/>
        <v>0</v>
      </c>
      <c r="AI14" s="32">
        <f t="shared" si="1"/>
        <v>0</v>
      </c>
      <c r="AJ14" s="32">
        <f t="shared" ref="AJ14:AY14" si="32">S14-B14</f>
        <v>0</v>
      </c>
      <c r="AK14" s="32">
        <f t="shared" si="32"/>
        <v>0</v>
      </c>
      <c r="AL14" s="32">
        <f t="shared" si="32"/>
        <v>0</v>
      </c>
      <c r="AM14" s="32">
        <f t="shared" si="32"/>
        <v>0</v>
      </c>
      <c r="AN14" s="32">
        <f t="shared" si="32"/>
        <v>0</v>
      </c>
      <c r="AO14" s="32">
        <f t="shared" si="32"/>
        <v>0</v>
      </c>
      <c r="AP14" s="32">
        <f t="shared" si="32"/>
        <v>0</v>
      </c>
      <c r="AQ14" s="32">
        <f t="shared" si="32"/>
        <v>0</v>
      </c>
      <c r="AR14" s="32">
        <f t="shared" si="32"/>
        <v>0</v>
      </c>
      <c r="AS14" s="32">
        <f t="shared" si="32"/>
        <v>0</v>
      </c>
      <c r="AT14" s="32">
        <f t="shared" si="32"/>
        <v>0</v>
      </c>
      <c r="AU14" s="32">
        <f t="shared" si="32"/>
        <v>0</v>
      </c>
      <c r="AV14" s="32">
        <f t="shared" si="32"/>
        <v>0</v>
      </c>
      <c r="AW14" s="32">
        <f t="shared" si="32"/>
        <v>0</v>
      </c>
      <c r="AX14" s="32">
        <f t="shared" si="32"/>
        <v>0</v>
      </c>
      <c r="AY14" s="32">
        <f t="shared" si="32"/>
        <v>0</v>
      </c>
      <c r="AZ14" s="32">
        <f t="shared" si="3"/>
        <v>0</v>
      </c>
      <c r="BA14" s="32" t="str">
        <f t="shared" si="4"/>
        <v>No</v>
      </c>
      <c r="BB14" s="32" t="str">
        <f t="shared" si="5"/>
        <v>No</v>
      </c>
      <c r="BC14" s="32" t="str">
        <f t="shared" ref="BC14:BD14" si="33">IF(AN14&gt;0,"Si","No")</f>
        <v>No</v>
      </c>
      <c r="BD14" s="32" t="str">
        <f t="shared" si="33"/>
        <v>No</v>
      </c>
      <c r="BE14" s="32" t="str">
        <f t="shared" ref="BE14:BF14" si="34">IF(AQ14&gt;0,"Si","No")</f>
        <v>No</v>
      </c>
      <c r="BF14" s="32" t="str">
        <f t="shared" si="34"/>
        <v>No</v>
      </c>
      <c r="BG14" s="32" t="str">
        <f t="shared" si="8"/>
        <v>No</v>
      </c>
      <c r="BH14" s="32" t="str">
        <f t="shared" si="9"/>
        <v>No</v>
      </c>
      <c r="BI14" s="32" t="str">
        <f t="shared" si="10"/>
        <v>No</v>
      </c>
    </row>
    <row r="15" spans="1:61" ht="13.5">
      <c r="A15" s="32" t="s">
        <v>73</v>
      </c>
      <c r="R15" s="32">
        <f t="shared" si="0"/>
        <v>0</v>
      </c>
      <c r="AI15" s="32">
        <f t="shared" si="1"/>
        <v>0</v>
      </c>
      <c r="AJ15" s="32">
        <f t="shared" ref="AJ15:AY15" si="35">S15-B15</f>
        <v>0</v>
      </c>
      <c r="AK15" s="32">
        <f t="shared" si="35"/>
        <v>0</v>
      </c>
      <c r="AL15" s="32">
        <f t="shared" si="35"/>
        <v>0</v>
      </c>
      <c r="AM15" s="32">
        <f t="shared" si="35"/>
        <v>0</v>
      </c>
      <c r="AN15" s="32">
        <f t="shared" si="35"/>
        <v>0</v>
      </c>
      <c r="AO15" s="32">
        <f t="shared" si="35"/>
        <v>0</v>
      </c>
      <c r="AP15" s="32">
        <f t="shared" si="35"/>
        <v>0</v>
      </c>
      <c r="AQ15" s="32">
        <f t="shared" si="35"/>
        <v>0</v>
      </c>
      <c r="AR15" s="32">
        <f t="shared" si="35"/>
        <v>0</v>
      </c>
      <c r="AS15" s="32">
        <f t="shared" si="35"/>
        <v>0</v>
      </c>
      <c r="AT15" s="32">
        <f t="shared" si="35"/>
        <v>0</v>
      </c>
      <c r="AU15" s="32">
        <f t="shared" si="35"/>
        <v>0</v>
      </c>
      <c r="AV15" s="32">
        <f t="shared" si="35"/>
        <v>0</v>
      </c>
      <c r="AW15" s="32">
        <f t="shared" si="35"/>
        <v>0</v>
      </c>
      <c r="AX15" s="32">
        <f t="shared" si="35"/>
        <v>0</v>
      </c>
      <c r="AY15" s="32">
        <f t="shared" si="35"/>
        <v>0</v>
      </c>
      <c r="AZ15" s="32">
        <f t="shared" si="3"/>
        <v>0</v>
      </c>
      <c r="BA15" s="32" t="str">
        <f t="shared" si="4"/>
        <v>No</v>
      </c>
      <c r="BB15" s="32" t="str">
        <f t="shared" si="5"/>
        <v>No</v>
      </c>
      <c r="BC15" s="32" t="str">
        <f t="shared" ref="BC15:BD15" si="36">IF(AN15&gt;0,"Si","No")</f>
        <v>No</v>
      </c>
      <c r="BD15" s="32" t="str">
        <f t="shared" si="36"/>
        <v>No</v>
      </c>
      <c r="BE15" s="32" t="str">
        <f t="shared" ref="BE15:BF15" si="37">IF(AQ15&gt;0,"Si","No")</f>
        <v>No</v>
      </c>
      <c r="BF15" s="32" t="str">
        <f t="shared" si="37"/>
        <v>No</v>
      </c>
      <c r="BG15" s="32" t="str">
        <f t="shared" si="8"/>
        <v>No</v>
      </c>
      <c r="BH15" s="32" t="str">
        <f t="shared" si="9"/>
        <v>No</v>
      </c>
      <c r="BI15" s="32" t="str">
        <f t="shared" si="10"/>
        <v>No</v>
      </c>
    </row>
    <row r="16" spans="1:61" ht="13.5">
      <c r="A16" s="32" t="s">
        <v>74</v>
      </c>
      <c r="R16" s="32">
        <f t="shared" si="0"/>
        <v>0</v>
      </c>
      <c r="AI16" s="32">
        <f t="shared" si="1"/>
        <v>0</v>
      </c>
      <c r="AJ16" s="32">
        <f t="shared" ref="AJ16:AY16" si="38">S16-B16</f>
        <v>0</v>
      </c>
      <c r="AK16" s="32">
        <f t="shared" si="38"/>
        <v>0</v>
      </c>
      <c r="AL16" s="32">
        <f t="shared" si="38"/>
        <v>0</v>
      </c>
      <c r="AM16" s="32">
        <f t="shared" si="38"/>
        <v>0</v>
      </c>
      <c r="AN16" s="32">
        <f t="shared" si="38"/>
        <v>0</v>
      </c>
      <c r="AO16" s="32">
        <f t="shared" si="38"/>
        <v>0</v>
      </c>
      <c r="AP16" s="32">
        <f t="shared" si="38"/>
        <v>0</v>
      </c>
      <c r="AQ16" s="32">
        <f t="shared" si="38"/>
        <v>0</v>
      </c>
      <c r="AR16" s="32">
        <f t="shared" si="38"/>
        <v>0</v>
      </c>
      <c r="AS16" s="32">
        <f t="shared" si="38"/>
        <v>0</v>
      </c>
      <c r="AT16" s="32">
        <f t="shared" si="38"/>
        <v>0</v>
      </c>
      <c r="AU16" s="32">
        <f t="shared" si="38"/>
        <v>0</v>
      </c>
      <c r="AV16" s="32">
        <f t="shared" si="38"/>
        <v>0</v>
      </c>
      <c r="AW16" s="32">
        <f t="shared" si="38"/>
        <v>0</v>
      </c>
      <c r="AX16" s="32">
        <f t="shared" si="38"/>
        <v>0</v>
      </c>
      <c r="AY16" s="32">
        <f t="shared" si="38"/>
        <v>0</v>
      </c>
      <c r="AZ16" s="32">
        <f t="shared" si="3"/>
        <v>0</v>
      </c>
      <c r="BA16" s="32" t="str">
        <f t="shared" si="4"/>
        <v>No</v>
      </c>
      <c r="BB16" s="32" t="str">
        <f t="shared" si="5"/>
        <v>No</v>
      </c>
      <c r="BC16" s="32" t="str">
        <f t="shared" ref="BC16:BD16" si="39">IF(AN16&gt;0,"Si","No")</f>
        <v>No</v>
      </c>
      <c r="BD16" s="32" t="str">
        <f t="shared" si="39"/>
        <v>No</v>
      </c>
      <c r="BE16" s="32" t="str">
        <f t="shared" ref="BE16:BF16" si="40">IF(AQ16&gt;0,"Si","No")</f>
        <v>No</v>
      </c>
      <c r="BF16" s="32" t="str">
        <f t="shared" si="40"/>
        <v>No</v>
      </c>
      <c r="BG16" s="32" t="str">
        <f t="shared" si="8"/>
        <v>No</v>
      </c>
      <c r="BH16" s="32" t="str">
        <f t="shared" si="9"/>
        <v>No</v>
      </c>
      <c r="BI16" s="32" t="str">
        <f t="shared" si="10"/>
        <v>No</v>
      </c>
    </row>
    <row r="17" spans="1:61" ht="13.5">
      <c r="A17" s="32" t="s">
        <v>75</v>
      </c>
      <c r="R17" s="32">
        <f t="shared" si="0"/>
        <v>0</v>
      </c>
      <c r="AI17" s="32">
        <f t="shared" si="1"/>
        <v>0</v>
      </c>
      <c r="AJ17" s="32">
        <f t="shared" ref="AJ17:AY17" si="41">S17-B17</f>
        <v>0</v>
      </c>
      <c r="AK17" s="32">
        <f t="shared" si="41"/>
        <v>0</v>
      </c>
      <c r="AL17" s="32">
        <f t="shared" si="41"/>
        <v>0</v>
      </c>
      <c r="AM17" s="32">
        <f t="shared" si="41"/>
        <v>0</v>
      </c>
      <c r="AN17" s="32">
        <f t="shared" si="41"/>
        <v>0</v>
      </c>
      <c r="AO17" s="32">
        <f t="shared" si="41"/>
        <v>0</v>
      </c>
      <c r="AP17" s="32">
        <f t="shared" si="41"/>
        <v>0</v>
      </c>
      <c r="AQ17" s="32">
        <f t="shared" si="41"/>
        <v>0</v>
      </c>
      <c r="AR17" s="32">
        <f t="shared" si="41"/>
        <v>0</v>
      </c>
      <c r="AS17" s="32">
        <f t="shared" si="41"/>
        <v>0</v>
      </c>
      <c r="AT17" s="32">
        <f t="shared" si="41"/>
        <v>0</v>
      </c>
      <c r="AU17" s="32">
        <f t="shared" si="41"/>
        <v>0</v>
      </c>
      <c r="AV17" s="32">
        <f t="shared" si="41"/>
        <v>0</v>
      </c>
      <c r="AW17" s="32">
        <f t="shared" si="41"/>
        <v>0</v>
      </c>
      <c r="AX17" s="32">
        <f t="shared" si="41"/>
        <v>0</v>
      </c>
      <c r="AY17" s="32">
        <f t="shared" si="41"/>
        <v>0</v>
      </c>
      <c r="AZ17" s="32">
        <f t="shared" si="3"/>
        <v>0</v>
      </c>
      <c r="BA17" s="32" t="str">
        <f t="shared" si="4"/>
        <v>No</v>
      </c>
      <c r="BB17" s="32" t="str">
        <f t="shared" si="5"/>
        <v>No</v>
      </c>
      <c r="BC17" s="32" t="str">
        <f t="shared" ref="BC17:BD17" si="42">IF(AN17&gt;0,"Si","No")</f>
        <v>No</v>
      </c>
      <c r="BD17" s="32" t="str">
        <f t="shared" si="42"/>
        <v>No</v>
      </c>
      <c r="BE17" s="32" t="str">
        <f t="shared" ref="BE17:BF17" si="43">IF(AQ17&gt;0,"Si","No")</f>
        <v>No</v>
      </c>
      <c r="BF17" s="32" t="str">
        <f t="shared" si="43"/>
        <v>No</v>
      </c>
      <c r="BG17" s="32" t="str">
        <f t="shared" si="8"/>
        <v>No</v>
      </c>
      <c r="BH17" s="32" t="str">
        <f t="shared" si="9"/>
        <v>No</v>
      </c>
      <c r="BI17" s="32" t="str">
        <f t="shared" si="10"/>
        <v>No</v>
      </c>
    </row>
    <row r="18" spans="1:61" ht="13.5">
      <c r="A18" s="32" t="s">
        <v>76</v>
      </c>
      <c r="R18" s="32">
        <f t="shared" si="0"/>
        <v>0</v>
      </c>
      <c r="AI18" s="32">
        <f t="shared" si="1"/>
        <v>0</v>
      </c>
      <c r="AJ18" s="32">
        <f t="shared" ref="AJ18:AY18" si="44">S18-B18</f>
        <v>0</v>
      </c>
      <c r="AK18" s="32">
        <f t="shared" si="44"/>
        <v>0</v>
      </c>
      <c r="AL18" s="32">
        <f t="shared" si="44"/>
        <v>0</v>
      </c>
      <c r="AM18" s="32">
        <f t="shared" si="44"/>
        <v>0</v>
      </c>
      <c r="AN18" s="32">
        <f t="shared" si="44"/>
        <v>0</v>
      </c>
      <c r="AO18" s="32">
        <f t="shared" si="44"/>
        <v>0</v>
      </c>
      <c r="AP18" s="32">
        <f t="shared" si="44"/>
        <v>0</v>
      </c>
      <c r="AQ18" s="32">
        <f t="shared" si="44"/>
        <v>0</v>
      </c>
      <c r="AR18" s="32">
        <f t="shared" si="44"/>
        <v>0</v>
      </c>
      <c r="AS18" s="32">
        <f t="shared" si="44"/>
        <v>0</v>
      </c>
      <c r="AT18" s="32">
        <f t="shared" si="44"/>
        <v>0</v>
      </c>
      <c r="AU18" s="32">
        <f t="shared" si="44"/>
        <v>0</v>
      </c>
      <c r="AV18" s="32">
        <f t="shared" si="44"/>
        <v>0</v>
      </c>
      <c r="AW18" s="32">
        <f t="shared" si="44"/>
        <v>0</v>
      </c>
      <c r="AX18" s="32">
        <f t="shared" si="44"/>
        <v>0</v>
      </c>
      <c r="AY18" s="32">
        <f t="shared" si="44"/>
        <v>0</v>
      </c>
      <c r="AZ18" s="32">
        <f t="shared" si="3"/>
        <v>0</v>
      </c>
      <c r="BA18" s="32" t="str">
        <f t="shared" si="4"/>
        <v>No</v>
      </c>
      <c r="BB18" s="32" t="str">
        <f t="shared" si="5"/>
        <v>No</v>
      </c>
      <c r="BC18" s="32" t="str">
        <f t="shared" ref="BC18:BD18" si="45">IF(AN18&gt;0,"Si","No")</f>
        <v>No</v>
      </c>
      <c r="BD18" s="32" t="str">
        <f t="shared" si="45"/>
        <v>No</v>
      </c>
      <c r="BE18" s="32" t="str">
        <f t="shared" ref="BE18:BF18" si="46">IF(AQ18&gt;0,"Si","No")</f>
        <v>No</v>
      </c>
      <c r="BF18" s="32" t="str">
        <f t="shared" si="46"/>
        <v>No</v>
      </c>
      <c r="BG18" s="32" t="str">
        <f t="shared" si="8"/>
        <v>No</v>
      </c>
      <c r="BH18" s="32" t="str">
        <f t="shared" si="9"/>
        <v>No</v>
      </c>
      <c r="BI18" s="32" t="str">
        <f t="shared" si="10"/>
        <v>No</v>
      </c>
    </row>
    <row r="19" spans="1:61" ht="13.5">
      <c r="A19" s="32" t="s">
        <v>77</v>
      </c>
      <c r="R19" s="32">
        <f t="shared" si="0"/>
        <v>0</v>
      </c>
      <c r="AI19" s="32">
        <f t="shared" si="1"/>
        <v>0</v>
      </c>
      <c r="AJ19" s="32">
        <f t="shared" ref="AJ19:AY19" si="47">S19-B19</f>
        <v>0</v>
      </c>
      <c r="AK19" s="32">
        <f t="shared" si="47"/>
        <v>0</v>
      </c>
      <c r="AL19" s="32">
        <f t="shared" si="47"/>
        <v>0</v>
      </c>
      <c r="AM19" s="32">
        <f t="shared" si="47"/>
        <v>0</v>
      </c>
      <c r="AN19" s="32">
        <f t="shared" si="47"/>
        <v>0</v>
      </c>
      <c r="AO19" s="32">
        <f t="shared" si="47"/>
        <v>0</v>
      </c>
      <c r="AP19" s="32">
        <f t="shared" si="47"/>
        <v>0</v>
      </c>
      <c r="AQ19" s="32">
        <f t="shared" si="47"/>
        <v>0</v>
      </c>
      <c r="AR19" s="32">
        <f t="shared" si="47"/>
        <v>0</v>
      </c>
      <c r="AS19" s="32">
        <f t="shared" si="47"/>
        <v>0</v>
      </c>
      <c r="AT19" s="32">
        <f t="shared" si="47"/>
        <v>0</v>
      </c>
      <c r="AU19" s="32">
        <f t="shared" si="47"/>
        <v>0</v>
      </c>
      <c r="AV19" s="32">
        <f t="shared" si="47"/>
        <v>0</v>
      </c>
      <c r="AW19" s="32">
        <f t="shared" si="47"/>
        <v>0</v>
      </c>
      <c r="AX19" s="32">
        <f t="shared" si="47"/>
        <v>0</v>
      </c>
      <c r="AY19" s="32">
        <f t="shared" si="47"/>
        <v>0</v>
      </c>
      <c r="AZ19" s="32">
        <f t="shared" si="3"/>
        <v>0</v>
      </c>
      <c r="BA19" s="32" t="str">
        <f t="shared" si="4"/>
        <v>No</v>
      </c>
      <c r="BB19" s="32" t="str">
        <f t="shared" si="5"/>
        <v>No</v>
      </c>
      <c r="BC19" s="32" t="str">
        <f t="shared" ref="BC19:BD19" si="48">IF(AN19&gt;0,"Si","No")</f>
        <v>No</v>
      </c>
      <c r="BD19" s="32" t="str">
        <f t="shared" si="48"/>
        <v>No</v>
      </c>
      <c r="BE19" s="32" t="str">
        <f t="shared" ref="BE19:BF19" si="49">IF(AQ19&gt;0,"Si","No")</f>
        <v>No</v>
      </c>
      <c r="BF19" s="32" t="str">
        <f t="shared" si="49"/>
        <v>No</v>
      </c>
      <c r="BG19" s="32" t="str">
        <f t="shared" si="8"/>
        <v>No</v>
      </c>
      <c r="BH19" s="32" t="str">
        <f t="shared" si="9"/>
        <v>No</v>
      </c>
      <c r="BI19" s="32" t="str">
        <f t="shared" si="10"/>
        <v>No</v>
      </c>
    </row>
    <row r="20" spans="1:61" ht="13.5">
      <c r="A20" s="32" t="s">
        <v>78</v>
      </c>
      <c r="R20" s="32">
        <f t="shared" si="0"/>
        <v>0</v>
      </c>
      <c r="AI20" s="32">
        <f t="shared" si="1"/>
        <v>0</v>
      </c>
      <c r="AJ20" s="32">
        <f t="shared" ref="AJ20:AY20" si="50">S20-B20</f>
        <v>0</v>
      </c>
      <c r="AK20" s="32">
        <f t="shared" si="50"/>
        <v>0</v>
      </c>
      <c r="AL20" s="32">
        <f t="shared" si="50"/>
        <v>0</v>
      </c>
      <c r="AM20" s="32">
        <f t="shared" si="50"/>
        <v>0</v>
      </c>
      <c r="AN20" s="32">
        <f t="shared" si="50"/>
        <v>0</v>
      </c>
      <c r="AO20" s="32">
        <f t="shared" si="50"/>
        <v>0</v>
      </c>
      <c r="AP20" s="32">
        <f t="shared" si="50"/>
        <v>0</v>
      </c>
      <c r="AQ20" s="32">
        <f t="shared" si="50"/>
        <v>0</v>
      </c>
      <c r="AR20" s="32">
        <f t="shared" si="50"/>
        <v>0</v>
      </c>
      <c r="AS20" s="32">
        <f t="shared" si="50"/>
        <v>0</v>
      </c>
      <c r="AT20" s="32">
        <f t="shared" si="50"/>
        <v>0</v>
      </c>
      <c r="AU20" s="32">
        <f t="shared" si="50"/>
        <v>0</v>
      </c>
      <c r="AV20" s="32">
        <f t="shared" si="50"/>
        <v>0</v>
      </c>
      <c r="AW20" s="32">
        <f t="shared" si="50"/>
        <v>0</v>
      </c>
      <c r="AX20" s="32">
        <f t="shared" si="50"/>
        <v>0</v>
      </c>
      <c r="AY20" s="32">
        <f t="shared" si="50"/>
        <v>0</v>
      </c>
      <c r="AZ20" s="32">
        <f t="shared" si="3"/>
        <v>0</v>
      </c>
      <c r="BA20" s="32" t="str">
        <f t="shared" si="4"/>
        <v>No</v>
      </c>
      <c r="BB20" s="32" t="str">
        <f t="shared" si="5"/>
        <v>No</v>
      </c>
      <c r="BC20" s="32" t="str">
        <f t="shared" ref="BC20:BD20" si="51">IF(AN20&gt;0,"Si","No")</f>
        <v>No</v>
      </c>
      <c r="BD20" s="32" t="str">
        <f t="shared" si="51"/>
        <v>No</v>
      </c>
      <c r="BE20" s="32" t="str">
        <f t="shared" ref="BE20:BF20" si="52">IF(AQ20&gt;0,"Si","No")</f>
        <v>No</v>
      </c>
      <c r="BF20" s="32" t="str">
        <f t="shared" si="52"/>
        <v>No</v>
      </c>
      <c r="BG20" s="32" t="str">
        <f t="shared" si="8"/>
        <v>No</v>
      </c>
      <c r="BH20" s="32" t="str">
        <f t="shared" si="9"/>
        <v>No</v>
      </c>
      <c r="BI20" s="32" t="str">
        <f t="shared" si="10"/>
        <v>No</v>
      </c>
    </row>
    <row r="21" spans="1:61" ht="15.75" customHeight="1">
      <c r="A21" s="32" t="s">
        <v>79</v>
      </c>
      <c r="R21" s="32">
        <f t="shared" si="0"/>
        <v>0</v>
      </c>
      <c r="AI21" s="32">
        <f t="shared" si="1"/>
        <v>0</v>
      </c>
      <c r="AJ21" s="32">
        <f t="shared" ref="AJ21:AY21" si="53">S21-B21</f>
        <v>0</v>
      </c>
      <c r="AK21" s="32">
        <f t="shared" si="53"/>
        <v>0</v>
      </c>
      <c r="AL21" s="32">
        <f t="shared" si="53"/>
        <v>0</v>
      </c>
      <c r="AM21" s="32">
        <f t="shared" si="53"/>
        <v>0</v>
      </c>
      <c r="AN21" s="32">
        <f t="shared" si="53"/>
        <v>0</v>
      </c>
      <c r="AO21" s="32">
        <f t="shared" si="53"/>
        <v>0</v>
      </c>
      <c r="AP21" s="32">
        <f t="shared" si="53"/>
        <v>0</v>
      </c>
      <c r="AQ21" s="32">
        <f t="shared" si="53"/>
        <v>0</v>
      </c>
      <c r="AR21" s="32">
        <f t="shared" si="53"/>
        <v>0</v>
      </c>
      <c r="AS21" s="32">
        <f t="shared" si="53"/>
        <v>0</v>
      </c>
      <c r="AT21" s="32">
        <f t="shared" si="53"/>
        <v>0</v>
      </c>
      <c r="AU21" s="32">
        <f t="shared" si="53"/>
        <v>0</v>
      </c>
      <c r="AV21" s="32">
        <f t="shared" si="53"/>
        <v>0</v>
      </c>
      <c r="AW21" s="32">
        <f t="shared" si="53"/>
        <v>0</v>
      </c>
      <c r="AX21" s="32">
        <f t="shared" si="53"/>
        <v>0</v>
      </c>
      <c r="AY21" s="32">
        <f t="shared" si="53"/>
        <v>0</v>
      </c>
      <c r="AZ21" s="32">
        <f t="shared" si="3"/>
        <v>0</v>
      </c>
      <c r="BA21" s="32" t="str">
        <f t="shared" si="4"/>
        <v>No</v>
      </c>
      <c r="BB21" s="32" t="str">
        <f t="shared" si="5"/>
        <v>No</v>
      </c>
      <c r="BC21" s="32" t="str">
        <f t="shared" ref="BC21:BD21" si="54">IF(AN21&gt;0,"Si","No")</f>
        <v>No</v>
      </c>
      <c r="BD21" s="32" t="str">
        <f t="shared" si="54"/>
        <v>No</v>
      </c>
      <c r="BE21" s="32" t="str">
        <f t="shared" ref="BE21:BF21" si="55">IF(AQ21&gt;0,"Si","No")</f>
        <v>No</v>
      </c>
      <c r="BF21" s="32" t="str">
        <f t="shared" si="55"/>
        <v>No</v>
      </c>
      <c r="BG21" s="32" t="str">
        <f t="shared" si="8"/>
        <v>No</v>
      </c>
      <c r="BH21" s="32" t="str">
        <f t="shared" si="9"/>
        <v>No</v>
      </c>
      <c r="BI21" s="32" t="str">
        <f t="shared" si="10"/>
        <v>No</v>
      </c>
    </row>
    <row r="22" spans="1:61" ht="15.75" customHeight="1">
      <c r="A22" s="32" t="s">
        <v>80</v>
      </c>
      <c r="R22" s="32">
        <f t="shared" si="0"/>
        <v>0</v>
      </c>
      <c r="AI22" s="32">
        <f t="shared" si="1"/>
        <v>0</v>
      </c>
      <c r="AJ22" s="32">
        <f t="shared" ref="AJ22:AY22" si="56">S22-B22</f>
        <v>0</v>
      </c>
      <c r="AK22" s="32">
        <f t="shared" si="56"/>
        <v>0</v>
      </c>
      <c r="AL22" s="32">
        <f t="shared" si="56"/>
        <v>0</v>
      </c>
      <c r="AM22" s="32">
        <f t="shared" si="56"/>
        <v>0</v>
      </c>
      <c r="AN22" s="32">
        <f t="shared" si="56"/>
        <v>0</v>
      </c>
      <c r="AO22" s="32">
        <f t="shared" si="56"/>
        <v>0</v>
      </c>
      <c r="AP22" s="32">
        <f t="shared" si="56"/>
        <v>0</v>
      </c>
      <c r="AQ22" s="32">
        <f t="shared" si="56"/>
        <v>0</v>
      </c>
      <c r="AR22" s="32">
        <f t="shared" si="56"/>
        <v>0</v>
      </c>
      <c r="AS22" s="32">
        <f t="shared" si="56"/>
        <v>0</v>
      </c>
      <c r="AT22" s="32">
        <f t="shared" si="56"/>
        <v>0</v>
      </c>
      <c r="AU22" s="32">
        <f t="shared" si="56"/>
        <v>0</v>
      </c>
      <c r="AV22" s="32">
        <f t="shared" si="56"/>
        <v>0</v>
      </c>
      <c r="AW22" s="32">
        <f t="shared" si="56"/>
        <v>0</v>
      </c>
      <c r="AX22" s="32">
        <f t="shared" si="56"/>
        <v>0</v>
      </c>
      <c r="AY22" s="32">
        <f t="shared" si="56"/>
        <v>0</v>
      </c>
      <c r="AZ22" s="32">
        <f t="shared" si="3"/>
        <v>0</v>
      </c>
      <c r="BA22" s="32" t="str">
        <f t="shared" si="4"/>
        <v>No</v>
      </c>
      <c r="BB22" s="32" t="str">
        <f t="shared" si="5"/>
        <v>No</v>
      </c>
      <c r="BC22" s="32" t="str">
        <f t="shared" ref="BC22:BD22" si="57">IF(AN22&gt;0,"Si","No")</f>
        <v>No</v>
      </c>
      <c r="BD22" s="32" t="str">
        <f t="shared" si="57"/>
        <v>No</v>
      </c>
      <c r="BE22" s="32" t="str">
        <f t="shared" ref="BE22:BF22" si="58">IF(AQ22&gt;0,"Si","No")</f>
        <v>No</v>
      </c>
      <c r="BF22" s="32" t="str">
        <f t="shared" si="58"/>
        <v>No</v>
      </c>
      <c r="BG22" s="32" t="str">
        <f t="shared" si="8"/>
        <v>No</v>
      </c>
      <c r="BH22" s="32" t="str">
        <f t="shared" si="9"/>
        <v>No</v>
      </c>
      <c r="BI22" s="32" t="str">
        <f t="shared" si="10"/>
        <v>No</v>
      </c>
    </row>
    <row r="23" spans="1:61" ht="15.75" customHeight="1">
      <c r="A23" s="32" t="s">
        <v>81</v>
      </c>
      <c r="R23" s="32">
        <f t="shared" si="0"/>
        <v>0</v>
      </c>
      <c r="AI23" s="32">
        <f t="shared" si="1"/>
        <v>0</v>
      </c>
      <c r="AJ23" s="32">
        <f t="shared" ref="AJ23:AY23" si="59">S23-B23</f>
        <v>0</v>
      </c>
      <c r="AK23" s="32">
        <f t="shared" si="59"/>
        <v>0</v>
      </c>
      <c r="AL23" s="32">
        <f t="shared" si="59"/>
        <v>0</v>
      </c>
      <c r="AM23" s="32">
        <f t="shared" si="59"/>
        <v>0</v>
      </c>
      <c r="AN23" s="32">
        <f t="shared" si="59"/>
        <v>0</v>
      </c>
      <c r="AO23" s="32">
        <f t="shared" si="59"/>
        <v>0</v>
      </c>
      <c r="AP23" s="32">
        <f t="shared" si="59"/>
        <v>0</v>
      </c>
      <c r="AQ23" s="32">
        <f t="shared" si="59"/>
        <v>0</v>
      </c>
      <c r="AR23" s="32">
        <f t="shared" si="59"/>
        <v>0</v>
      </c>
      <c r="AS23" s="32">
        <f t="shared" si="59"/>
        <v>0</v>
      </c>
      <c r="AT23" s="32">
        <f t="shared" si="59"/>
        <v>0</v>
      </c>
      <c r="AU23" s="32">
        <f t="shared" si="59"/>
        <v>0</v>
      </c>
      <c r="AV23" s="32">
        <f t="shared" si="59"/>
        <v>0</v>
      </c>
      <c r="AW23" s="32">
        <f t="shared" si="59"/>
        <v>0</v>
      </c>
      <c r="AX23" s="32">
        <f t="shared" si="59"/>
        <v>0</v>
      </c>
      <c r="AY23" s="32">
        <f t="shared" si="59"/>
        <v>0</v>
      </c>
      <c r="AZ23" s="32">
        <f t="shared" si="3"/>
        <v>0</v>
      </c>
      <c r="BA23" s="32" t="str">
        <f t="shared" si="4"/>
        <v>No</v>
      </c>
      <c r="BB23" s="32" t="str">
        <f t="shared" si="5"/>
        <v>No</v>
      </c>
      <c r="BC23" s="32" t="str">
        <f t="shared" ref="BC23:BD23" si="60">IF(AN23&gt;0,"Si","No")</f>
        <v>No</v>
      </c>
      <c r="BD23" s="32" t="str">
        <f t="shared" si="60"/>
        <v>No</v>
      </c>
      <c r="BE23" s="32" t="str">
        <f t="shared" ref="BE23:BF23" si="61">IF(AQ23&gt;0,"Si","No")</f>
        <v>No</v>
      </c>
      <c r="BF23" s="32" t="str">
        <f t="shared" si="61"/>
        <v>No</v>
      </c>
      <c r="BG23" s="32" t="str">
        <f t="shared" si="8"/>
        <v>No</v>
      </c>
      <c r="BH23" s="32" t="str">
        <f t="shared" si="9"/>
        <v>No</v>
      </c>
      <c r="BI23" s="32" t="str">
        <f t="shared" si="10"/>
        <v>No</v>
      </c>
    </row>
    <row r="24" spans="1:61" ht="15.75" customHeight="1">
      <c r="A24" s="32" t="s">
        <v>82</v>
      </c>
      <c r="R24" s="32">
        <f t="shared" si="0"/>
        <v>0</v>
      </c>
      <c r="AI24" s="32">
        <f t="shared" si="1"/>
        <v>0</v>
      </c>
      <c r="AJ24" s="32">
        <f t="shared" ref="AJ24:AY24" si="62">S24-B24</f>
        <v>0</v>
      </c>
      <c r="AK24" s="32">
        <f t="shared" si="62"/>
        <v>0</v>
      </c>
      <c r="AL24" s="32">
        <f t="shared" si="62"/>
        <v>0</v>
      </c>
      <c r="AM24" s="32">
        <f t="shared" si="62"/>
        <v>0</v>
      </c>
      <c r="AN24" s="32">
        <f t="shared" si="62"/>
        <v>0</v>
      </c>
      <c r="AO24" s="32">
        <f t="shared" si="62"/>
        <v>0</v>
      </c>
      <c r="AP24" s="32">
        <f t="shared" si="62"/>
        <v>0</v>
      </c>
      <c r="AQ24" s="32">
        <f t="shared" si="62"/>
        <v>0</v>
      </c>
      <c r="AR24" s="32">
        <f t="shared" si="62"/>
        <v>0</v>
      </c>
      <c r="AS24" s="32">
        <f t="shared" si="62"/>
        <v>0</v>
      </c>
      <c r="AT24" s="32">
        <f t="shared" si="62"/>
        <v>0</v>
      </c>
      <c r="AU24" s="32">
        <f t="shared" si="62"/>
        <v>0</v>
      </c>
      <c r="AV24" s="32">
        <f t="shared" si="62"/>
        <v>0</v>
      </c>
      <c r="AW24" s="32">
        <f t="shared" si="62"/>
        <v>0</v>
      </c>
      <c r="AX24" s="32">
        <f t="shared" si="62"/>
        <v>0</v>
      </c>
      <c r="AY24" s="32">
        <f t="shared" si="62"/>
        <v>0</v>
      </c>
      <c r="AZ24" s="32">
        <f t="shared" si="3"/>
        <v>0</v>
      </c>
      <c r="BA24" s="32" t="str">
        <f t="shared" si="4"/>
        <v>No</v>
      </c>
      <c r="BB24" s="32" t="str">
        <f t="shared" si="5"/>
        <v>No</v>
      </c>
      <c r="BC24" s="32" t="str">
        <f t="shared" ref="BC24:BD24" si="63">IF(AN24&gt;0,"Si","No")</f>
        <v>No</v>
      </c>
      <c r="BD24" s="32" t="str">
        <f t="shared" si="63"/>
        <v>No</v>
      </c>
      <c r="BE24" s="32" t="str">
        <f t="shared" ref="BE24:BF24" si="64">IF(AQ24&gt;0,"Si","No")</f>
        <v>No</v>
      </c>
      <c r="BF24" s="32" t="str">
        <f t="shared" si="64"/>
        <v>No</v>
      </c>
      <c r="BG24" s="32" t="str">
        <f t="shared" si="8"/>
        <v>No</v>
      </c>
      <c r="BH24" s="32" t="str">
        <f t="shared" si="9"/>
        <v>No</v>
      </c>
      <c r="BI24" s="32" t="str">
        <f t="shared" si="10"/>
        <v>No</v>
      </c>
    </row>
    <row r="25" spans="1:61" ht="15.75" customHeight="1">
      <c r="A25" s="32" t="s">
        <v>83</v>
      </c>
      <c r="R25" s="32">
        <f t="shared" si="0"/>
        <v>0</v>
      </c>
      <c r="AI25" s="32">
        <f t="shared" si="1"/>
        <v>0</v>
      </c>
      <c r="AJ25" s="32">
        <f t="shared" ref="AJ25:AY25" si="65">S25-B25</f>
        <v>0</v>
      </c>
      <c r="AK25" s="32">
        <f t="shared" si="65"/>
        <v>0</v>
      </c>
      <c r="AL25" s="32">
        <f t="shared" si="65"/>
        <v>0</v>
      </c>
      <c r="AM25" s="32">
        <f t="shared" si="65"/>
        <v>0</v>
      </c>
      <c r="AN25" s="32">
        <f t="shared" si="65"/>
        <v>0</v>
      </c>
      <c r="AO25" s="32">
        <f t="shared" si="65"/>
        <v>0</v>
      </c>
      <c r="AP25" s="32">
        <f t="shared" si="65"/>
        <v>0</v>
      </c>
      <c r="AQ25" s="32">
        <f t="shared" si="65"/>
        <v>0</v>
      </c>
      <c r="AR25" s="32">
        <f t="shared" si="65"/>
        <v>0</v>
      </c>
      <c r="AS25" s="32">
        <f t="shared" si="65"/>
        <v>0</v>
      </c>
      <c r="AT25" s="32">
        <f t="shared" si="65"/>
        <v>0</v>
      </c>
      <c r="AU25" s="32">
        <f t="shared" si="65"/>
        <v>0</v>
      </c>
      <c r="AV25" s="32">
        <f t="shared" si="65"/>
        <v>0</v>
      </c>
      <c r="AW25" s="32">
        <f t="shared" si="65"/>
        <v>0</v>
      </c>
      <c r="AX25" s="32">
        <f t="shared" si="65"/>
        <v>0</v>
      </c>
      <c r="AY25" s="32">
        <f t="shared" si="65"/>
        <v>0</v>
      </c>
      <c r="AZ25" s="32">
        <f t="shared" si="3"/>
        <v>0</v>
      </c>
      <c r="BA25" s="32" t="str">
        <f t="shared" si="4"/>
        <v>No</v>
      </c>
      <c r="BB25" s="32" t="str">
        <f t="shared" si="5"/>
        <v>No</v>
      </c>
      <c r="BC25" s="32" t="str">
        <f t="shared" ref="BC25:BD25" si="66">IF(AN25&gt;0,"Si","No")</f>
        <v>No</v>
      </c>
      <c r="BD25" s="32" t="str">
        <f t="shared" si="66"/>
        <v>No</v>
      </c>
      <c r="BE25" s="32" t="str">
        <f t="shared" ref="BE25:BF25" si="67">IF(AQ25&gt;0,"Si","No")</f>
        <v>No</v>
      </c>
      <c r="BF25" s="32" t="str">
        <f t="shared" si="67"/>
        <v>No</v>
      </c>
      <c r="BG25" s="32" t="str">
        <f t="shared" si="8"/>
        <v>No</v>
      </c>
      <c r="BH25" s="32" t="str">
        <f t="shared" si="9"/>
        <v>No</v>
      </c>
      <c r="BI25" s="32" t="str">
        <f t="shared" si="10"/>
        <v>No</v>
      </c>
    </row>
    <row r="26" spans="1:61" ht="15.75" customHeight="1">
      <c r="A26" s="32" t="s">
        <v>84</v>
      </c>
      <c r="R26" s="32">
        <f t="shared" si="0"/>
        <v>0</v>
      </c>
      <c r="AI26" s="32">
        <f t="shared" si="1"/>
        <v>0</v>
      </c>
      <c r="AJ26" s="32">
        <f t="shared" ref="AJ26:AY26" si="68">S26-B26</f>
        <v>0</v>
      </c>
      <c r="AK26" s="32">
        <f t="shared" si="68"/>
        <v>0</v>
      </c>
      <c r="AL26" s="32">
        <f t="shared" si="68"/>
        <v>0</v>
      </c>
      <c r="AM26" s="32">
        <f t="shared" si="68"/>
        <v>0</v>
      </c>
      <c r="AN26" s="32">
        <f t="shared" si="68"/>
        <v>0</v>
      </c>
      <c r="AO26" s="32">
        <f t="shared" si="68"/>
        <v>0</v>
      </c>
      <c r="AP26" s="32">
        <f t="shared" si="68"/>
        <v>0</v>
      </c>
      <c r="AQ26" s="32">
        <f t="shared" si="68"/>
        <v>0</v>
      </c>
      <c r="AR26" s="32">
        <f t="shared" si="68"/>
        <v>0</v>
      </c>
      <c r="AS26" s="32">
        <f t="shared" si="68"/>
        <v>0</v>
      </c>
      <c r="AT26" s="32">
        <f t="shared" si="68"/>
        <v>0</v>
      </c>
      <c r="AU26" s="32">
        <f t="shared" si="68"/>
        <v>0</v>
      </c>
      <c r="AV26" s="32">
        <f t="shared" si="68"/>
        <v>0</v>
      </c>
      <c r="AW26" s="32">
        <f t="shared" si="68"/>
        <v>0</v>
      </c>
      <c r="AX26" s="32">
        <f t="shared" si="68"/>
        <v>0</v>
      </c>
      <c r="AY26" s="32">
        <f t="shared" si="68"/>
        <v>0</v>
      </c>
      <c r="AZ26" s="32">
        <f t="shared" si="3"/>
        <v>0</v>
      </c>
      <c r="BA26" s="32" t="str">
        <f t="shared" si="4"/>
        <v>No</v>
      </c>
      <c r="BB26" s="32" t="str">
        <f t="shared" si="5"/>
        <v>No</v>
      </c>
      <c r="BC26" s="32" t="str">
        <f t="shared" ref="BC26:BD26" si="69">IF(AN26&gt;0,"Si","No")</f>
        <v>No</v>
      </c>
      <c r="BD26" s="32" t="str">
        <f t="shared" si="69"/>
        <v>No</v>
      </c>
      <c r="BE26" s="32" t="str">
        <f t="shared" ref="BE26:BF26" si="70">IF(AQ26&gt;0,"Si","No")</f>
        <v>No</v>
      </c>
      <c r="BF26" s="32" t="str">
        <f t="shared" si="70"/>
        <v>No</v>
      </c>
      <c r="BG26" s="32" t="str">
        <f t="shared" si="8"/>
        <v>No</v>
      </c>
      <c r="BH26" s="32" t="str">
        <f t="shared" si="9"/>
        <v>No</v>
      </c>
      <c r="BI26" s="32" t="str">
        <f t="shared" si="10"/>
        <v>No</v>
      </c>
    </row>
    <row r="27" spans="1:61" ht="15.75" customHeight="1">
      <c r="A27" s="32" t="s">
        <v>85</v>
      </c>
      <c r="R27" s="32">
        <f t="shared" si="0"/>
        <v>0</v>
      </c>
      <c r="AI27" s="32">
        <f t="shared" si="1"/>
        <v>0</v>
      </c>
      <c r="AJ27" s="32">
        <f t="shared" ref="AJ27:AY27" si="71">S27-B27</f>
        <v>0</v>
      </c>
      <c r="AK27" s="32">
        <f t="shared" si="71"/>
        <v>0</v>
      </c>
      <c r="AL27" s="32">
        <f t="shared" si="71"/>
        <v>0</v>
      </c>
      <c r="AM27" s="32">
        <f t="shared" si="71"/>
        <v>0</v>
      </c>
      <c r="AN27" s="32">
        <f t="shared" si="71"/>
        <v>0</v>
      </c>
      <c r="AO27" s="32">
        <f t="shared" si="71"/>
        <v>0</v>
      </c>
      <c r="AP27" s="32">
        <f t="shared" si="71"/>
        <v>0</v>
      </c>
      <c r="AQ27" s="32">
        <f t="shared" si="71"/>
        <v>0</v>
      </c>
      <c r="AR27" s="32">
        <f t="shared" si="71"/>
        <v>0</v>
      </c>
      <c r="AS27" s="32">
        <f t="shared" si="71"/>
        <v>0</v>
      </c>
      <c r="AT27" s="32">
        <f t="shared" si="71"/>
        <v>0</v>
      </c>
      <c r="AU27" s="32">
        <f t="shared" si="71"/>
        <v>0</v>
      </c>
      <c r="AV27" s="32">
        <f t="shared" si="71"/>
        <v>0</v>
      </c>
      <c r="AW27" s="32">
        <f t="shared" si="71"/>
        <v>0</v>
      </c>
      <c r="AX27" s="32">
        <f t="shared" si="71"/>
        <v>0</v>
      </c>
      <c r="AY27" s="32">
        <f t="shared" si="71"/>
        <v>0</v>
      </c>
      <c r="AZ27" s="32">
        <f t="shared" si="3"/>
        <v>0</v>
      </c>
      <c r="BA27" s="32" t="str">
        <f t="shared" si="4"/>
        <v>No</v>
      </c>
      <c r="BB27" s="32" t="str">
        <f t="shared" si="5"/>
        <v>No</v>
      </c>
      <c r="BC27" s="32" t="str">
        <f t="shared" ref="BC27:BD27" si="72">IF(AN27&gt;0,"Si","No")</f>
        <v>No</v>
      </c>
      <c r="BD27" s="32" t="str">
        <f t="shared" si="72"/>
        <v>No</v>
      </c>
      <c r="BE27" s="32" t="str">
        <f t="shared" ref="BE27:BF27" si="73">IF(AQ27&gt;0,"Si","No")</f>
        <v>No</v>
      </c>
      <c r="BF27" s="32" t="str">
        <f t="shared" si="73"/>
        <v>No</v>
      </c>
      <c r="BG27" s="32" t="str">
        <f t="shared" si="8"/>
        <v>No</v>
      </c>
      <c r="BH27" s="32" t="str">
        <f t="shared" si="9"/>
        <v>No</v>
      </c>
      <c r="BI27" s="32" t="str">
        <f t="shared" si="10"/>
        <v>No</v>
      </c>
    </row>
    <row r="28" spans="1:61" ht="15.75" customHeight="1">
      <c r="A28" s="32" t="s">
        <v>86</v>
      </c>
      <c r="R28" s="32">
        <f t="shared" si="0"/>
        <v>0</v>
      </c>
      <c r="AI28" s="32">
        <f t="shared" si="1"/>
        <v>0</v>
      </c>
      <c r="AJ28" s="32">
        <f t="shared" ref="AJ28:AY28" si="74">S28-B28</f>
        <v>0</v>
      </c>
      <c r="AK28" s="32">
        <f t="shared" si="74"/>
        <v>0</v>
      </c>
      <c r="AL28" s="32">
        <f t="shared" si="74"/>
        <v>0</v>
      </c>
      <c r="AM28" s="32">
        <f t="shared" si="74"/>
        <v>0</v>
      </c>
      <c r="AN28" s="32">
        <f t="shared" si="74"/>
        <v>0</v>
      </c>
      <c r="AO28" s="32">
        <f t="shared" si="74"/>
        <v>0</v>
      </c>
      <c r="AP28" s="32">
        <f t="shared" si="74"/>
        <v>0</v>
      </c>
      <c r="AQ28" s="32">
        <f t="shared" si="74"/>
        <v>0</v>
      </c>
      <c r="AR28" s="32">
        <f t="shared" si="74"/>
        <v>0</v>
      </c>
      <c r="AS28" s="32">
        <f t="shared" si="74"/>
        <v>0</v>
      </c>
      <c r="AT28" s="32">
        <f t="shared" si="74"/>
        <v>0</v>
      </c>
      <c r="AU28" s="32">
        <f t="shared" si="74"/>
        <v>0</v>
      </c>
      <c r="AV28" s="32">
        <f t="shared" si="74"/>
        <v>0</v>
      </c>
      <c r="AW28" s="32">
        <f t="shared" si="74"/>
        <v>0</v>
      </c>
      <c r="AX28" s="32">
        <f t="shared" si="74"/>
        <v>0</v>
      </c>
      <c r="AY28" s="32">
        <f t="shared" si="74"/>
        <v>0</v>
      </c>
      <c r="AZ28" s="32">
        <f t="shared" si="3"/>
        <v>0</v>
      </c>
      <c r="BA28" s="32" t="str">
        <f t="shared" si="4"/>
        <v>No</v>
      </c>
      <c r="BB28" s="32" t="str">
        <f t="shared" si="5"/>
        <v>No</v>
      </c>
      <c r="BC28" s="32" t="str">
        <f t="shared" ref="BC28:BD28" si="75">IF(AN28&gt;0,"Si","No")</f>
        <v>No</v>
      </c>
      <c r="BD28" s="32" t="str">
        <f t="shared" si="75"/>
        <v>No</v>
      </c>
      <c r="BE28" s="32" t="str">
        <f t="shared" ref="BE28:BF28" si="76">IF(AQ28&gt;0,"Si","No")</f>
        <v>No</v>
      </c>
      <c r="BF28" s="32" t="str">
        <f t="shared" si="76"/>
        <v>No</v>
      </c>
      <c r="BG28" s="32" t="str">
        <f t="shared" si="8"/>
        <v>No</v>
      </c>
      <c r="BH28" s="32" t="str">
        <f t="shared" si="9"/>
        <v>No</v>
      </c>
      <c r="BI28" s="32" t="str">
        <f t="shared" si="10"/>
        <v>No</v>
      </c>
    </row>
    <row r="29" spans="1:61" ht="15.75" customHeight="1">
      <c r="A29" s="32" t="s">
        <v>87</v>
      </c>
      <c r="R29" s="32">
        <f t="shared" si="0"/>
        <v>0</v>
      </c>
      <c r="AI29" s="32">
        <f t="shared" si="1"/>
        <v>0</v>
      </c>
      <c r="AJ29" s="32">
        <f t="shared" ref="AJ29:AY29" si="77">S29-B29</f>
        <v>0</v>
      </c>
      <c r="AK29" s="32">
        <f t="shared" si="77"/>
        <v>0</v>
      </c>
      <c r="AL29" s="32">
        <f t="shared" si="77"/>
        <v>0</v>
      </c>
      <c r="AM29" s="32">
        <f t="shared" si="77"/>
        <v>0</v>
      </c>
      <c r="AN29" s="32">
        <f t="shared" si="77"/>
        <v>0</v>
      </c>
      <c r="AO29" s="32">
        <f t="shared" si="77"/>
        <v>0</v>
      </c>
      <c r="AP29" s="32">
        <f t="shared" si="77"/>
        <v>0</v>
      </c>
      <c r="AQ29" s="32">
        <f t="shared" si="77"/>
        <v>0</v>
      </c>
      <c r="AR29" s="32">
        <f t="shared" si="77"/>
        <v>0</v>
      </c>
      <c r="AS29" s="32">
        <f t="shared" si="77"/>
        <v>0</v>
      </c>
      <c r="AT29" s="32">
        <f t="shared" si="77"/>
        <v>0</v>
      </c>
      <c r="AU29" s="32">
        <f t="shared" si="77"/>
        <v>0</v>
      </c>
      <c r="AV29" s="32">
        <f t="shared" si="77"/>
        <v>0</v>
      </c>
      <c r="AW29" s="32">
        <f t="shared" si="77"/>
        <v>0</v>
      </c>
      <c r="AX29" s="32">
        <f t="shared" si="77"/>
        <v>0</v>
      </c>
      <c r="AY29" s="32">
        <f t="shared" si="77"/>
        <v>0</v>
      </c>
      <c r="AZ29" s="32">
        <f t="shared" si="3"/>
        <v>0</v>
      </c>
      <c r="BA29" s="32" t="str">
        <f t="shared" si="4"/>
        <v>No</v>
      </c>
      <c r="BB29" s="32" t="str">
        <f t="shared" si="5"/>
        <v>No</v>
      </c>
      <c r="BC29" s="32" t="str">
        <f t="shared" ref="BC29:BD29" si="78">IF(AN29&gt;0,"Si","No")</f>
        <v>No</v>
      </c>
      <c r="BD29" s="32" t="str">
        <f t="shared" si="78"/>
        <v>No</v>
      </c>
      <c r="BE29" s="32" t="str">
        <f t="shared" ref="BE29:BF29" si="79">IF(AQ29&gt;0,"Si","No")</f>
        <v>No</v>
      </c>
      <c r="BF29" s="32" t="str">
        <f t="shared" si="79"/>
        <v>No</v>
      </c>
      <c r="BG29" s="32" t="str">
        <f t="shared" si="8"/>
        <v>No</v>
      </c>
      <c r="BH29" s="32" t="str">
        <f t="shared" si="9"/>
        <v>No</v>
      </c>
      <c r="BI29" s="32" t="str">
        <f t="shared" si="10"/>
        <v>No</v>
      </c>
    </row>
    <row r="30" spans="1:61" ht="15.75" customHeight="1">
      <c r="A30" s="32" t="s">
        <v>88</v>
      </c>
      <c r="R30" s="32">
        <f t="shared" si="0"/>
        <v>0</v>
      </c>
      <c r="AI30" s="32">
        <f t="shared" si="1"/>
        <v>0</v>
      </c>
      <c r="AJ30" s="32">
        <f t="shared" ref="AJ30:AY30" si="80">S30-B30</f>
        <v>0</v>
      </c>
      <c r="AK30" s="32">
        <f t="shared" si="80"/>
        <v>0</v>
      </c>
      <c r="AL30" s="32">
        <f t="shared" si="80"/>
        <v>0</v>
      </c>
      <c r="AM30" s="32">
        <f t="shared" si="80"/>
        <v>0</v>
      </c>
      <c r="AN30" s="32">
        <f t="shared" si="80"/>
        <v>0</v>
      </c>
      <c r="AO30" s="32">
        <f t="shared" si="80"/>
        <v>0</v>
      </c>
      <c r="AP30" s="32">
        <f t="shared" si="80"/>
        <v>0</v>
      </c>
      <c r="AQ30" s="32">
        <f t="shared" si="80"/>
        <v>0</v>
      </c>
      <c r="AR30" s="32">
        <f t="shared" si="80"/>
        <v>0</v>
      </c>
      <c r="AS30" s="32">
        <f t="shared" si="80"/>
        <v>0</v>
      </c>
      <c r="AT30" s="32">
        <f t="shared" si="80"/>
        <v>0</v>
      </c>
      <c r="AU30" s="32">
        <f t="shared" si="80"/>
        <v>0</v>
      </c>
      <c r="AV30" s="32">
        <f t="shared" si="80"/>
        <v>0</v>
      </c>
      <c r="AW30" s="32">
        <f t="shared" si="80"/>
        <v>0</v>
      </c>
      <c r="AX30" s="32">
        <f t="shared" si="80"/>
        <v>0</v>
      </c>
      <c r="AY30" s="32">
        <f t="shared" si="80"/>
        <v>0</v>
      </c>
      <c r="AZ30" s="32">
        <f t="shared" si="3"/>
        <v>0</v>
      </c>
      <c r="BA30" s="32" t="str">
        <f t="shared" si="4"/>
        <v>No</v>
      </c>
      <c r="BB30" s="32" t="str">
        <f t="shared" si="5"/>
        <v>No</v>
      </c>
      <c r="BC30" s="32" t="str">
        <f t="shared" ref="BC30:BD30" si="81">IF(AN30&gt;0,"Si","No")</f>
        <v>No</v>
      </c>
      <c r="BD30" s="32" t="str">
        <f t="shared" si="81"/>
        <v>No</v>
      </c>
      <c r="BE30" s="32" t="str">
        <f t="shared" ref="BE30:BF30" si="82">IF(AQ30&gt;0,"Si","No")</f>
        <v>No</v>
      </c>
      <c r="BF30" s="32" t="str">
        <f t="shared" si="82"/>
        <v>No</v>
      </c>
      <c r="BG30" s="32" t="str">
        <f t="shared" si="8"/>
        <v>No</v>
      </c>
      <c r="BH30" s="32" t="str">
        <f t="shared" si="9"/>
        <v>No</v>
      </c>
      <c r="BI30" s="32" t="str">
        <f t="shared" si="10"/>
        <v>No</v>
      </c>
    </row>
    <row r="31" spans="1:61" ht="15.75" customHeight="1">
      <c r="A31" s="32" t="s">
        <v>89</v>
      </c>
      <c r="R31" s="32">
        <f t="shared" si="0"/>
        <v>0</v>
      </c>
      <c r="AI31" s="32">
        <f t="shared" si="1"/>
        <v>0</v>
      </c>
      <c r="AJ31" s="32">
        <f t="shared" ref="AJ31:AY31" si="83">S31-B31</f>
        <v>0</v>
      </c>
      <c r="AK31" s="32">
        <f t="shared" si="83"/>
        <v>0</v>
      </c>
      <c r="AL31" s="32">
        <f t="shared" si="83"/>
        <v>0</v>
      </c>
      <c r="AM31" s="32">
        <f t="shared" si="83"/>
        <v>0</v>
      </c>
      <c r="AN31" s="32">
        <f t="shared" si="83"/>
        <v>0</v>
      </c>
      <c r="AO31" s="32">
        <f t="shared" si="83"/>
        <v>0</v>
      </c>
      <c r="AP31" s="32">
        <f t="shared" si="83"/>
        <v>0</v>
      </c>
      <c r="AQ31" s="32">
        <f t="shared" si="83"/>
        <v>0</v>
      </c>
      <c r="AR31" s="32">
        <f t="shared" si="83"/>
        <v>0</v>
      </c>
      <c r="AS31" s="32">
        <f t="shared" si="83"/>
        <v>0</v>
      </c>
      <c r="AT31" s="32">
        <f t="shared" si="83"/>
        <v>0</v>
      </c>
      <c r="AU31" s="32">
        <f t="shared" si="83"/>
        <v>0</v>
      </c>
      <c r="AV31" s="32">
        <f t="shared" si="83"/>
        <v>0</v>
      </c>
      <c r="AW31" s="32">
        <f t="shared" si="83"/>
        <v>0</v>
      </c>
      <c r="AX31" s="32">
        <f t="shared" si="83"/>
        <v>0</v>
      </c>
      <c r="AY31" s="32">
        <f t="shared" si="83"/>
        <v>0</v>
      </c>
      <c r="AZ31" s="32">
        <f t="shared" si="3"/>
        <v>0</v>
      </c>
      <c r="BA31" s="32" t="str">
        <f t="shared" si="4"/>
        <v>No</v>
      </c>
      <c r="BB31" s="32" t="str">
        <f t="shared" si="5"/>
        <v>No</v>
      </c>
      <c r="BC31" s="32" t="str">
        <f t="shared" ref="BC31:BD31" si="84">IF(AN31&gt;0,"Si","No")</f>
        <v>No</v>
      </c>
      <c r="BD31" s="32" t="str">
        <f t="shared" si="84"/>
        <v>No</v>
      </c>
      <c r="BE31" s="32" t="str">
        <f t="shared" ref="BE31:BF31" si="85">IF(AQ31&gt;0,"Si","No")</f>
        <v>No</v>
      </c>
      <c r="BF31" s="32" t="str">
        <f t="shared" si="85"/>
        <v>No</v>
      </c>
      <c r="BG31" s="32" t="str">
        <f t="shared" si="8"/>
        <v>No</v>
      </c>
      <c r="BH31" s="32" t="str">
        <f t="shared" si="9"/>
        <v>No</v>
      </c>
      <c r="BI31" s="32" t="str">
        <f t="shared" si="10"/>
        <v>No</v>
      </c>
    </row>
    <row r="32" spans="1:61" ht="15.75" customHeight="1">
      <c r="A32" s="32" t="s">
        <v>90</v>
      </c>
      <c r="R32" s="32">
        <f t="shared" si="0"/>
        <v>0</v>
      </c>
      <c r="AI32" s="32">
        <f t="shared" si="1"/>
        <v>0</v>
      </c>
      <c r="AJ32" s="32">
        <f t="shared" ref="AJ32:AY32" si="86">S32-B32</f>
        <v>0</v>
      </c>
      <c r="AK32" s="32">
        <f t="shared" si="86"/>
        <v>0</v>
      </c>
      <c r="AL32" s="32">
        <f t="shared" si="86"/>
        <v>0</v>
      </c>
      <c r="AM32" s="32">
        <f t="shared" si="86"/>
        <v>0</v>
      </c>
      <c r="AN32" s="32">
        <f t="shared" si="86"/>
        <v>0</v>
      </c>
      <c r="AO32" s="32">
        <f t="shared" si="86"/>
        <v>0</v>
      </c>
      <c r="AP32" s="32">
        <f t="shared" si="86"/>
        <v>0</v>
      </c>
      <c r="AQ32" s="32">
        <f t="shared" si="86"/>
        <v>0</v>
      </c>
      <c r="AR32" s="32">
        <f t="shared" si="86"/>
        <v>0</v>
      </c>
      <c r="AS32" s="32">
        <f t="shared" si="86"/>
        <v>0</v>
      </c>
      <c r="AT32" s="32">
        <f t="shared" si="86"/>
        <v>0</v>
      </c>
      <c r="AU32" s="32">
        <f t="shared" si="86"/>
        <v>0</v>
      </c>
      <c r="AV32" s="32">
        <f t="shared" si="86"/>
        <v>0</v>
      </c>
      <c r="AW32" s="32">
        <f t="shared" si="86"/>
        <v>0</v>
      </c>
      <c r="AX32" s="32">
        <f t="shared" si="86"/>
        <v>0</v>
      </c>
      <c r="AY32" s="32">
        <f t="shared" si="86"/>
        <v>0</v>
      </c>
      <c r="AZ32" s="32">
        <f t="shared" si="3"/>
        <v>0</v>
      </c>
      <c r="BA32" s="32" t="str">
        <f t="shared" si="4"/>
        <v>No</v>
      </c>
      <c r="BB32" s="32" t="str">
        <f t="shared" si="5"/>
        <v>No</v>
      </c>
      <c r="BC32" s="32" t="str">
        <f t="shared" ref="BC32:BD32" si="87">IF(AN32&gt;0,"Si","No")</f>
        <v>No</v>
      </c>
      <c r="BD32" s="32" t="str">
        <f t="shared" si="87"/>
        <v>No</v>
      </c>
      <c r="BE32" s="32" t="str">
        <f t="shared" ref="BE32:BF32" si="88">IF(AQ32&gt;0,"Si","No")</f>
        <v>No</v>
      </c>
      <c r="BF32" s="32" t="str">
        <f t="shared" si="88"/>
        <v>No</v>
      </c>
      <c r="BG32" s="32" t="str">
        <f t="shared" si="8"/>
        <v>No</v>
      </c>
      <c r="BH32" s="32" t="str">
        <f t="shared" si="9"/>
        <v>No</v>
      </c>
      <c r="BI32" s="32" t="str">
        <f t="shared" si="10"/>
        <v>No</v>
      </c>
    </row>
    <row r="33" spans="1:61" ht="15.75" customHeight="1">
      <c r="A33" s="32" t="s">
        <v>91</v>
      </c>
      <c r="R33" s="32">
        <f t="shared" si="0"/>
        <v>0</v>
      </c>
      <c r="AI33" s="32">
        <f t="shared" si="1"/>
        <v>0</v>
      </c>
      <c r="AJ33" s="32">
        <f t="shared" ref="AJ33:AY33" si="89">S33-B33</f>
        <v>0</v>
      </c>
      <c r="AK33" s="32">
        <f t="shared" si="89"/>
        <v>0</v>
      </c>
      <c r="AL33" s="32">
        <f t="shared" si="89"/>
        <v>0</v>
      </c>
      <c r="AM33" s="32">
        <f t="shared" si="89"/>
        <v>0</v>
      </c>
      <c r="AN33" s="32">
        <f t="shared" si="89"/>
        <v>0</v>
      </c>
      <c r="AO33" s="32">
        <f t="shared" si="89"/>
        <v>0</v>
      </c>
      <c r="AP33" s="32">
        <f t="shared" si="89"/>
        <v>0</v>
      </c>
      <c r="AQ33" s="32">
        <f t="shared" si="89"/>
        <v>0</v>
      </c>
      <c r="AR33" s="32">
        <f t="shared" si="89"/>
        <v>0</v>
      </c>
      <c r="AS33" s="32">
        <f t="shared" si="89"/>
        <v>0</v>
      </c>
      <c r="AT33" s="32">
        <f t="shared" si="89"/>
        <v>0</v>
      </c>
      <c r="AU33" s="32">
        <f t="shared" si="89"/>
        <v>0</v>
      </c>
      <c r="AV33" s="32">
        <f t="shared" si="89"/>
        <v>0</v>
      </c>
      <c r="AW33" s="32">
        <f t="shared" si="89"/>
        <v>0</v>
      </c>
      <c r="AX33" s="32">
        <f t="shared" si="89"/>
        <v>0</v>
      </c>
      <c r="AY33" s="32">
        <f t="shared" si="89"/>
        <v>0</v>
      </c>
      <c r="AZ33" s="32">
        <f t="shared" si="3"/>
        <v>0</v>
      </c>
      <c r="BA33" s="32" t="str">
        <f t="shared" si="4"/>
        <v>No</v>
      </c>
      <c r="BB33" s="32" t="str">
        <f t="shared" si="5"/>
        <v>No</v>
      </c>
      <c r="BC33" s="32" t="str">
        <f t="shared" ref="BC33:BD33" si="90">IF(AN33&gt;0,"Si","No")</f>
        <v>No</v>
      </c>
      <c r="BD33" s="32" t="str">
        <f t="shared" si="90"/>
        <v>No</v>
      </c>
      <c r="BE33" s="32" t="str">
        <f t="shared" ref="BE33:BF33" si="91">IF(AQ33&gt;0,"Si","No")</f>
        <v>No</v>
      </c>
      <c r="BF33" s="32" t="str">
        <f t="shared" si="91"/>
        <v>No</v>
      </c>
      <c r="BG33" s="32" t="str">
        <f t="shared" si="8"/>
        <v>No</v>
      </c>
      <c r="BH33" s="32" t="str">
        <f t="shared" si="9"/>
        <v>No</v>
      </c>
      <c r="BI33" s="32" t="str">
        <f t="shared" si="10"/>
        <v>No</v>
      </c>
    </row>
    <row r="34" spans="1:61" ht="15.75" customHeight="1">
      <c r="A34" s="32" t="s">
        <v>92</v>
      </c>
      <c r="R34" s="32">
        <f t="shared" si="0"/>
        <v>0</v>
      </c>
      <c r="AI34" s="32">
        <f t="shared" si="1"/>
        <v>0</v>
      </c>
      <c r="AJ34" s="32">
        <f t="shared" ref="AJ34:AY34" si="92">S34-B34</f>
        <v>0</v>
      </c>
      <c r="AK34" s="32">
        <f t="shared" si="92"/>
        <v>0</v>
      </c>
      <c r="AL34" s="32">
        <f t="shared" si="92"/>
        <v>0</v>
      </c>
      <c r="AM34" s="32">
        <f t="shared" si="92"/>
        <v>0</v>
      </c>
      <c r="AN34" s="32">
        <f t="shared" si="92"/>
        <v>0</v>
      </c>
      <c r="AO34" s="32">
        <f t="shared" si="92"/>
        <v>0</v>
      </c>
      <c r="AP34" s="32">
        <f t="shared" si="92"/>
        <v>0</v>
      </c>
      <c r="AQ34" s="32">
        <f t="shared" si="92"/>
        <v>0</v>
      </c>
      <c r="AR34" s="32">
        <f t="shared" si="92"/>
        <v>0</v>
      </c>
      <c r="AS34" s="32">
        <f t="shared" si="92"/>
        <v>0</v>
      </c>
      <c r="AT34" s="32">
        <f t="shared" si="92"/>
        <v>0</v>
      </c>
      <c r="AU34" s="32">
        <f t="shared" si="92"/>
        <v>0</v>
      </c>
      <c r="AV34" s="32">
        <f t="shared" si="92"/>
        <v>0</v>
      </c>
      <c r="AW34" s="32">
        <f t="shared" si="92"/>
        <v>0</v>
      </c>
      <c r="AX34" s="32">
        <f t="shared" si="92"/>
        <v>0</v>
      </c>
      <c r="AY34" s="32">
        <f t="shared" si="92"/>
        <v>0</v>
      </c>
      <c r="AZ34" s="32">
        <f t="shared" si="3"/>
        <v>0</v>
      </c>
      <c r="BA34" s="32" t="str">
        <f t="shared" si="4"/>
        <v>No</v>
      </c>
      <c r="BB34" s="32" t="str">
        <f t="shared" si="5"/>
        <v>No</v>
      </c>
      <c r="BC34" s="32" t="str">
        <f t="shared" ref="BC34:BD34" si="93">IF(AN34&gt;0,"Si","No")</f>
        <v>No</v>
      </c>
      <c r="BD34" s="32" t="str">
        <f t="shared" si="93"/>
        <v>No</v>
      </c>
      <c r="BE34" s="32" t="str">
        <f t="shared" ref="BE34:BF34" si="94">IF(AQ34&gt;0,"Si","No")</f>
        <v>No</v>
      </c>
      <c r="BF34" s="32" t="str">
        <f t="shared" si="94"/>
        <v>No</v>
      </c>
      <c r="BG34" s="32" t="str">
        <f t="shared" si="8"/>
        <v>No</v>
      </c>
      <c r="BH34" s="32" t="str">
        <f t="shared" si="9"/>
        <v>No</v>
      </c>
      <c r="BI34" s="32" t="str">
        <f t="shared" si="10"/>
        <v>No</v>
      </c>
    </row>
    <row r="35" spans="1:61" ht="15.75" customHeight="1">
      <c r="A35" s="32" t="s">
        <v>93</v>
      </c>
      <c r="R35" s="32">
        <f t="shared" si="0"/>
        <v>0</v>
      </c>
      <c r="AI35" s="32">
        <f t="shared" si="1"/>
        <v>0</v>
      </c>
      <c r="AJ35" s="32">
        <f t="shared" ref="AJ35:AY35" si="95">S35-B35</f>
        <v>0</v>
      </c>
      <c r="AK35" s="32">
        <f t="shared" si="95"/>
        <v>0</v>
      </c>
      <c r="AL35" s="32">
        <f t="shared" si="95"/>
        <v>0</v>
      </c>
      <c r="AM35" s="32">
        <f t="shared" si="95"/>
        <v>0</v>
      </c>
      <c r="AN35" s="32">
        <f t="shared" si="95"/>
        <v>0</v>
      </c>
      <c r="AO35" s="32">
        <f t="shared" si="95"/>
        <v>0</v>
      </c>
      <c r="AP35" s="32">
        <f t="shared" si="95"/>
        <v>0</v>
      </c>
      <c r="AQ35" s="32">
        <f t="shared" si="95"/>
        <v>0</v>
      </c>
      <c r="AR35" s="32">
        <f t="shared" si="95"/>
        <v>0</v>
      </c>
      <c r="AS35" s="32">
        <f t="shared" si="95"/>
        <v>0</v>
      </c>
      <c r="AT35" s="32">
        <f t="shared" si="95"/>
        <v>0</v>
      </c>
      <c r="AU35" s="32">
        <f t="shared" si="95"/>
        <v>0</v>
      </c>
      <c r="AV35" s="32">
        <f t="shared" si="95"/>
        <v>0</v>
      </c>
      <c r="AW35" s="32">
        <f t="shared" si="95"/>
        <v>0</v>
      </c>
      <c r="AX35" s="32">
        <f t="shared" si="95"/>
        <v>0</v>
      </c>
      <c r="AY35" s="32">
        <f t="shared" si="95"/>
        <v>0</v>
      </c>
      <c r="AZ35" s="32">
        <f t="shared" si="3"/>
        <v>0</v>
      </c>
      <c r="BA35" s="32" t="str">
        <f t="shared" si="4"/>
        <v>No</v>
      </c>
      <c r="BB35" s="32" t="str">
        <f t="shared" si="5"/>
        <v>No</v>
      </c>
      <c r="BC35" s="32" t="str">
        <f t="shared" ref="BC35:BD35" si="96">IF(AN35&gt;0,"Si","No")</f>
        <v>No</v>
      </c>
      <c r="BD35" s="32" t="str">
        <f t="shared" si="96"/>
        <v>No</v>
      </c>
      <c r="BE35" s="32" t="str">
        <f t="shared" ref="BE35:BF35" si="97">IF(AQ35&gt;0,"Si","No")</f>
        <v>No</v>
      </c>
      <c r="BF35" s="32" t="str">
        <f t="shared" si="97"/>
        <v>No</v>
      </c>
      <c r="BG35" s="32" t="str">
        <f t="shared" si="8"/>
        <v>No</v>
      </c>
      <c r="BH35" s="32" t="str">
        <f t="shared" si="9"/>
        <v>No</v>
      </c>
      <c r="BI35" s="32" t="str">
        <f t="shared" si="10"/>
        <v>No</v>
      </c>
    </row>
    <row r="36" spans="1:61" ht="15.75" customHeight="1">
      <c r="A36" s="32" t="s">
        <v>94</v>
      </c>
      <c r="R36" s="32">
        <f t="shared" si="0"/>
        <v>0</v>
      </c>
      <c r="AI36" s="32">
        <f t="shared" si="1"/>
        <v>0</v>
      </c>
      <c r="AJ36" s="32">
        <f t="shared" ref="AJ36:AY36" si="98">S36-B36</f>
        <v>0</v>
      </c>
      <c r="AK36" s="32">
        <f t="shared" si="98"/>
        <v>0</v>
      </c>
      <c r="AL36" s="32">
        <f t="shared" si="98"/>
        <v>0</v>
      </c>
      <c r="AM36" s="32">
        <f t="shared" si="98"/>
        <v>0</v>
      </c>
      <c r="AN36" s="32">
        <f t="shared" si="98"/>
        <v>0</v>
      </c>
      <c r="AO36" s="32">
        <f t="shared" si="98"/>
        <v>0</v>
      </c>
      <c r="AP36" s="32">
        <f t="shared" si="98"/>
        <v>0</v>
      </c>
      <c r="AQ36" s="32">
        <f t="shared" si="98"/>
        <v>0</v>
      </c>
      <c r="AR36" s="32">
        <f t="shared" si="98"/>
        <v>0</v>
      </c>
      <c r="AS36" s="32">
        <f t="shared" si="98"/>
        <v>0</v>
      </c>
      <c r="AT36" s="32">
        <f t="shared" si="98"/>
        <v>0</v>
      </c>
      <c r="AU36" s="32">
        <f t="shared" si="98"/>
        <v>0</v>
      </c>
      <c r="AV36" s="32">
        <f t="shared" si="98"/>
        <v>0</v>
      </c>
      <c r="AW36" s="32">
        <f t="shared" si="98"/>
        <v>0</v>
      </c>
      <c r="AX36" s="32">
        <f t="shared" si="98"/>
        <v>0</v>
      </c>
      <c r="AY36" s="32">
        <f t="shared" si="98"/>
        <v>0</v>
      </c>
      <c r="AZ36" s="32">
        <f t="shared" si="3"/>
        <v>0</v>
      </c>
      <c r="BA36" s="32" t="str">
        <f t="shared" si="4"/>
        <v>No</v>
      </c>
      <c r="BB36" s="32" t="str">
        <f t="shared" si="5"/>
        <v>No</v>
      </c>
      <c r="BC36" s="32" t="str">
        <f t="shared" ref="BC36:BD36" si="99">IF(AN36&gt;0,"Si","No")</f>
        <v>No</v>
      </c>
      <c r="BD36" s="32" t="str">
        <f t="shared" si="99"/>
        <v>No</v>
      </c>
      <c r="BE36" s="32" t="str">
        <f t="shared" ref="BE36:BF36" si="100">IF(AQ36&gt;0,"Si","No")</f>
        <v>No</v>
      </c>
      <c r="BF36" s="32" t="str">
        <f t="shared" si="100"/>
        <v>No</v>
      </c>
      <c r="BG36" s="32" t="str">
        <f t="shared" si="8"/>
        <v>No</v>
      </c>
      <c r="BH36" s="32" t="str">
        <f t="shared" si="9"/>
        <v>No</v>
      </c>
      <c r="BI36" s="32" t="str">
        <f t="shared" si="10"/>
        <v>No</v>
      </c>
    </row>
    <row r="37" spans="1:61" ht="15.75" customHeight="1">
      <c r="A37" s="32" t="s">
        <v>95</v>
      </c>
      <c r="R37" s="32">
        <f t="shared" si="0"/>
        <v>0</v>
      </c>
      <c r="AI37" s="32">
        <f t="shared" si="1"/>
        <v>0</v>
      </c>
      <c r="AJ37" s="32">
        <f t="shared" ref="AJ37:AY37" si="101">S37-B37</f>
        <v>0</v>
      </c>
      <c r="AK37" s="32">
        <f t="shared" si="101"/>
        <v>0</v>
      </c>
      <c r="AL37" s="32">
        <f t="shared" si="101"/>
        <v>0</v>
      </c>
      <c r="AM37" s="32">
        <f t="shared" si="101"/>
        <v>0</v>
      </c>
      <c r="AN37" s="32">
        <f t="shared" si="101"/>
        <v>0</v>
      </c>
      <c r="AO37" s="32">
        <f t="shared" si="101"/>
        <v>0</v>
      </c>
      <c r="AP37" s="32">
        <f t="shared" si="101"/>
        <v>0</v>
      </c>
      <c r="AQ37" s="32">
        <f t="shared" si="101"/>
        <v>0</v>
      </c>
      <c r="AR37" s="32">
        <f t="shared" si="101"/>
        <v>0</v>
      </c>
      <c r="AS37" s="32">
        <f t="shared" si="101"/>
        <v>0</v>
      </c>
      <c r="AT37" s="32">
        <f t="shared" si="101"/>
        <v>0</v>
      </c>
      <c r="AU37" s="32">
        <f t="shared" si="101"/>
        <v>0</v>
      </c>
      <c r="AV37" s="32">
        <f t="shared" si="101"/>
        <v>0</v>
      </c>
      <c r="AW37" s="32">
        <f t="shared" si="101"/>
        <v>0</v>
      </c>
      <c r="AX37" s="32">
        <f t="shared" si="101"/>
        <v>0</v>
      </c>
      <c r="AY37" s="32">
        <f t="shared" si="101"/>
        <v>0</v>
      </c>
      <c r="AZ37" s="32">
        <f t="shared" si="3"/>
        <v>0</v>
      </c>
      <c r="BA37" s="32" t="str">
        <f t="shared" si="4"/>
        <v>No</v>
      </c>
      <c r="BB37" s="32" t="str">
        <f t="shared" si="5"/>
        <v>No</v>
      </c>
      <c r="BC37" s="32" t="str">
        <f t="shared" ref="BC37:BD37" si="102">IF(AN37&gt;0,"Si","No")</f>
        <v>No</v>
      </c>
      <c r="BD37" s="32" t="str">
        <f t="shared" si="102"/>
        <v>No</v>
      </c>
      <c r="BE37" s="32" t="str">
        <f t="shared" ref="BE37:BF37" si="103">IF(AQ37&gt;0,"Si","No")</f>
        <v>No</v>
      </c>
      <c r="BF37" s="32" t="str">
        <f t="shared" si="103"/>
        <v>No</v>
      </c>
      <c r="BG37" s="32" t="str">
        <f t="shared" si="8"/>
        <v>No</v>
      </c>
      <c r="BH37" s="32" t="str">
        <f t="shared" si="9"/>
        <v>No</v>
      </c>
      <c r="BI37" s="32" t="str">
        <f t="shared" si="10"/>
        <v>No</v>
      </c>
    </row>
    <row r="38" spans="1:61" ht="15.75" customHeight="1">
      <c r="A38" s="32" t="s">
        <v>96</v>
      </c>
      <c r="R38" s="32">
        <f t="shared" si="0"/>
        <v>0</v>
      </c>
      <c r="AI38" s="32">
        <f t="shared" si="1"/>
        <v>0</v>
      </c>
      <c r="AJ38" s="32">
        <f t="shared" ref="AJ38:AY38" si="104">S38-B38</f>
        <v>0</v>
      </c>
      <c r="AK38" s="32">
        <f t="shared" si="104"/>
        <v>0</v>
      </c>
      <c r="AL38" s="32">
        <f t="shared" si="104"/>
        <v>0</v>
      </c>
      <c r="AM38" s="32">
        <f t="shared" si="104"/>
        <v>0</v>
      </c>
      <c r="AN38" s="32">
        <f t="shared" si="104"/>
        <v>0</v>
      </c>
      <c r="AO38" s="32">
        <f t="shared" si="104"/>
        <v>0</v>
      </c>
      <c r="AP38" s="32">
        <f t="shared" si="104"/>
        <v>0</v>
      </c>
      <c r="AQ38" s="32">
        <f t="shared" si="104"/>
        <v>0</v>
      </c>
      <c r="AR38" s="32">
        <f t="shared" si="104"/>
        <v>0</v>
      </c>
      <c r="AS38" s="32">
        <f t="shared" si="104"/>
        <v>0</v>
      </c>
      <c r="AT38" s="32">
        <f t="shared" si="104"/>
        <v>0</v>
      </c>
      <c r="AU38" s="32">
        <f t="shared" si="104"/>
        <v>0</v>
      </c>
      <c r="AV38" s="32">
        <f t="shared" si="104"/>
        <v>0</v>
      </c>
      <c r="AW38" s="32">
        <f t="shared" si="104"/>
        <v>0</v>
      </c>
      <c r="AX38" s="32">
        <f t="shared" si="104"/>
        <v>0</v>
      </c>
      <c r="AY38" s="32">
        <f t="shared" si="104"/>
        <v>0</v>
      </c>
      <c r="AZ38" s="32">
        <f t="shared" si="3"/>
        <v>0</v>
      </c>
      <c r="BA38" s="32" t="str">
        <f t="shared" si="4"/>
        <v>No</v>
      </c>
      <c r="BB38" s="32" t="str">
        <f t="shared" si="5"/>
        <v>No</v>
      </c>
      <c r="BC38" s="32" t="str">
        <f t="shared" ref="BC38:BD38" si="105">IF(AN38&gt;0,"Si","No")</f>
        <v>No</v>
      </c>
      <c r="BD38" s="32" t="str">
        <f t="shared" si="105"/>
        <v>No</v>
      </c>
      <c r="BE38" s="32" t="str">
        <f t="shared" ref="BE38:BF38" si="106">IF(AQ38&gt;0,"Si","No")</f>
        <v>No</v>
      </c>
      <c r="BF38" s="32" t="str">
        <f t="shared" si="106"/>
        <v>No</v>
      </c>
      <c r="BG38" s="32" t="str">
        <f t="shared" si="8"/>
        <v>No</v>
      </c>
      <c r="BH38" s="32" t="str">
        <f t="shared" si="9"/>
        <v>No</v>
      </c>
      <c r="BI38" s="32" t="str">
        <f t="shared" si="10"/>
        <v>No</v>
      </c>
    </row>
    <row r="39" spans="1:61" ht="15.75" customHeight="1">
      <c r="A39" s="32" t="s">
        <v>97</v>
      </c>
      <c r="R39" s="32">
        <f t="shared" si="0"/>
        <v>0</v>
      </c>
      <c r="AI39" s="32">
        <f t="shared" si="1"/>
        <v>0</v>
      </c>
      <c r="AJ39" s="32">
        <f t="shared" ref="AJ39:AY39" si="107">S39-B39</f>
        <v>0</v>
      </c>
      <c r="AK39" s="32">
        <f t="shared" si="107"/>
        <v>0</v>
      </c>
      <c r="AL39" s="32">
        <f t="shared" si="107"/>
        <v>0</v>
      </c>
      <c r="AM39" s="32">
        <f t="shared" si="107"/>
        <v>0</v>
      </c>
      <c r="AN39" s="32">
        <f t="shared" si="107"/>
        <v>0</v>
      </c>
      <c r="AO39" s="32">
        <f t="shared" si="107"/>
        <v>0</v>
      </c>
      <c r="AP39" s="32">
        <f t="shared" si="107"/>
        <v>0</v>
      </c>
      <c r="AQ39" s="32">
        <f t="shared" si="107"/>
        <v>0</v>
      </c>
      <c r="AR39" s="32">
        <f t="shared" si="107"/>
        <v>0</v>
      </c>
      <c r="AS39" s="32">
        <f t="shared" si="107"/>
        <v>0</v>
      </c>
      <c r="AT39" s="32">
        <f t="shared" si="107"/>
        <v>0</v>
      </c>
      <c r="AU39" s="32">
        <f t="shared" si="107"/>
        <v>0</v>
      </c>
      <c r="AV39" s="32">
        <f t="shared" si="107"/>
        <v>0</v>
      </c>
      <c r="AW39" s="32">
        <f t="shared" si="107"/>
        <v>0</v>
      </c>
      <c r="AX39" s="32">
        <f t="shared" si="107"/>
        <v>0</v>
      </c>
      <c r="AY39" s="32">
        <f t="shared" si="107"/>
        <v>0</v>
      </c>
      <c r="AZ39" s="32">
        <f t="shared" si="3"/>
        <v>0</v>
      </c>
      <c r="BA39" s="32" t="str">
        <f t="shared" si="4"/>
        <v>No</v>
      </c>
      <c r="BB39" s="32" t="str">
        <f t="shared" si="5"/>
        <v>No</v>
      </c>
      <c r="BC39" s="32" t="str">
        <f t="shared" ref="BC39:BD39" si="108">IF(AN39&gt;0,"Si","No")</f>
        <v>No</v>
      </c>
      <c r="BD39" s="32" t="str">
        <f t="shared" si="108"/>
        <v>No</v>
      </c>
      <c r="BE39" s="32" t="str">
        <f t="shared" ref="BE39:BF39" si="109">IF(AQ39&gt;0,"Si","No")</f>
        <v>No</v>
      </c>
      <c r="BF39" s="32" t="str">
        <f t="shared" si="109"/>
        <v>No</v>
      </c>
      <c r="BG39" s="32" t="str">
        <f t="shared" si="8"/>
        <v>No</v>
      </c>
      <c r="BH39" s="32" t="str">
        <f t="shared" si="9"/>
        <v>No</v>
      </c>
      <c r="BI39" s="32" t="str">
        <f t="shared" si="10"/>
        <v>No</v>
      </c>
    </row>
    <row r="40" spans="1:61" ht="15.75" customHeight="1">
      <c r="A40" s="32" t="s">
        <v>98</v>
      </c>
      <c r="R40" s="32">
        <f t="shared" si="0"/>
        <v>0</v>
      </c>
      <c r="AI40" s="32">
        <f t="shared" si="1"/>
        <v>0</v>
      </c>
      <c r="AJ40" s="32">
        <f t="shared" ref="AJ40:AY40" si="110">S40-B40</f>
        <v>0</v>
      </c>
      <c r="AK40" s="32">
        <f t="shared" si="110"/>
        <v>0</v>
      </c>
      <c r="AL40" s="32">
        <f t="shared" si="110"/>
        <v>0</v>
      </c>
      <c r="AM40" s="32">
        <f t="shared" si="110"/>
        <v>0</v>
      </c>
      <c r="AN40" s="32">
        <f t="shared" si="110"/>
        <v>0</v>
      </c>
      <c r="AO40" s="32">
        <f t="shared" si="110"/>
        <v>0</v>
      </c>
      <c r="AP40" s="32">
        <f t="shared" si="110"/>
        <v>0</v>
      </c>
      <c r="AQ40" s="32">
        <f t="shared" si="110"/>
        <v>0</v>
      </c>
      <c r="AR40" s="32">
        <f t="shared" si="110"/>
        <v>0</v>
      </c>
      <c r="AS40" s="32">
        <f t="shared" si="110"/>
        <v>0</v>
      </c>
      <c r="AT40" s="32">
        <f t="shared" si="110"/>
        <v>0</v>
      </c>
      <c r="AU40" s="32">
        <f t="shared" si="110"/>
        <v>0</v>
      </c>
      <c r="AV40" s="32">
        <f t="shared" si="110"/>
        <v>0</v>
      </c>
      <c r="AW40" s="32">
        <f t="shared" si="110"/>
        <v>0</v>
      </c>
      <c r="AX40" s="32">
        <f t="shared" si="110"/>
        <v>0</v>
      </c>
      <c r="AY40" s="32">
        <f t="shared" si="110"/>
        <v>0</v>
      </c>
      <c r="AZ40" s="32">
        <f t="shared" si="3"/>
        <v>0</v>
      </c>
      <c r="BA40" s="32" t="str">
        <f t="shared" si="4"/>
        <v>No</v>
      </c>
      <c r="BB40" s="32" t="str">
        <f t="shared" si="5"/>
        <v>No</v>
      </c>
      <c r="BC40" s="32" t="str">
        <f t="shared" ref="BC40:BD40" si="111">IF(AN40&gt;0,"Si","No")</f>
        <v>No</v>
      </c>
      <c r="BD40" s="32" t="str">
        <f t="shared" si="111"/>
        <v>No</v>
      </c>
      <c r="BE40" s="32" t="str">
        <f t="shared" ref="BE40:BF40" si="112">IF(AQ40&gt;0,"Si","No")</f>
        <v>No</v>
      </c>
      <c r="BF40" s="32" t="str">
        <f t="shared" si="112"/>
        <v>No</v>
      </c>
      <c r="BG40" s="32" t="str">
        <f t="shared" si="8"/>
        <v>No</v>
      </c>
      <c r="BH40" s="32" t="str">
        <f t="shared" si="9"/>
        <v>No</v>
      </c>
      <c r="BI40" s="32" t="str">
        <f t="shared" si="10"/>
        <v>No</v>
      </c>
    </row>
    <row r="41" spans="1:61" ht="15.75" customHeight="1">
      <c r="A41" s="32" t="s">
        <v>99</v>
      </c>
      <c r="R41" s="32">
        <f t="shared" si="0"/>
        <v>0</v>
      </c>
      <c r="AI41" s="32">
        <f t="shared" si="1"/>
        <v>0</v>
      </c>
      <c r="AJ41" s="32">
        <f t="shared" ref="AJ41:AY41" si="113">S41-B41</f>
        <v>0</v>
      </c>
      <c r="AK41" s="32">
        <f t="shared" si="113"/>
        <v>0</v>
      </c>
      <c r="AL41" s="32">
        <f t="shared" si="113"/>
        <v>0</v>
      </c>
      <c r="AM41" s="32">
        <f t="shared" si="113"/>
        <v>0</v>
      </c>
      <c r="AN41" s="32">
        <f t="shared" si="113"/>
        <v>0</v>
      </c>
      <c r="AO41" s="32">
        <f t="shared" si="113"/>
        <v>0</v>
      </c>
      <c r="AP41" s="32">
        <f t="shared" si="113"/>
        <v>0</v>
      </c>
      <c r="AQ41" s="32">
        <f t="shared" si="113"/>
        <v>0</v>
      </c>
      <c r="AR41" s="32">
        <f t="shared" si="113"/>
        <v>0</v>
      </c>
      <c r="AS41" s="32">
        <f t="shared" si="113"/>
        <v>0</v>
      </c>
      <c r="AT41" s="32">
        <f t="shared" si="113"/>
        <v>0</v>
      </c>
      <c r="AU41" s="32">
        <f t="shared" si="113"/>
        <v>0</v>
      </c>
      <c r="AV41" s="32">
        <f t="shared" si="113"/>
        <v>0</v>
      </c>
      <c r="AW41" s="32">
        <f t="shared" si="113"/>
        <v>0</v>
      </c>
      <c r="AX41" s="32">
        <f t="shared" si="113"/>
        <v>0</v>
      </c>
      <c r="AY41" s="32">
        <f t="shared" si="113"/>
        <v>0</v>
      </c>
      <c r="AZ41" s="32">
        <f t="shared" si="3"/>
        <v>0</v>
      </c>
      <c r="BA41" s="32" t="str">
        <f t="shared" si="4"/>
        <v>No</v>
      </c>
      <c r="BB41" s="32" t="str">
        <f t="shared" si="5"/>
        <v>No</v>
      </c>
      <c r="BC41" s="32" t="str">
        <f t="shared" ref="BC41:BD41" si="114">IF(AN41&gt;0,"Si","No")</f>
        <v>No</v>
      </c>
      <c r="BD41" s="32" t="str">
        <f t="shared" si="114"/>
        <v>No</v>
      </c>
      <c r="BE41" s="32" t="str">
        <f t="shared" ref="BE41:BF41" si="115">IF(AQ41&gt;0,"Si","No")</f>
        <v>No</v>
      </c>
      <c r="BF41" s="32" t="str">
        <f t="shared" si="115"/>
        <v>No</v>
      </c>
      <c r="BG41" s="32" t="str">
        <f t="shared" si="8"/>
        <v>No</v>
      </c>
      <c r="BH41" s="32" t="str">
        <f t="shared" si="9"/>
        <v>No</v>
      </c>
      <c r="BI41" s="32" t="str">
        <f t="shared" si="10"/>
        <v>No</v>
      </c>
    </row>
    <row r="42" spans="1:61" ht="18" customHeight="1">
      <c r="A42" s="32" t="s">
        <v>100</v>
      </c>
      <c r="R42" s="32">
        <f t="shared" si="0"/>
        <v>0</v>
      </c>
      <c r="AI42" s="32">
        <f t="shared" si="1"/>
        <v>0</v>
      </c>
      <c r="AJ42" s="32">
        <f t="shared" ref="AJ42:AY42" si="116">S42-B42</f>
        <v>0</v>
      </c>
      <c r="AK42" s="32">
        <f t="shared" si="116"/>
        <v>0</v>
      </c>
      <c r="AL42" s="32">
        <f t="shared" si="116"/>
        <v>0</v>
      </c>
      <c r="AM42" s="32">
        <f t="shared" si="116"/>
        <v>0</v>
      </c>
      <c r="AN42" s="32">
        <f t="shared" si="116"/>
        <v>0</v>
      </c>
      <c r="AO42" s="32">
        <f t="shared" si="116"/>
        <v>0</v>
      </c>
      <c r="AP42" s="32">
        <f t="shared" si="116"/>
        <v>0</v>
      </c>
      <c r="AQ42" s="32">
        <f t="shared" si="116"/>
        <v>0</v>
      </c>
      <c r="AR42" s="32">
        <f t="shared" si="116"/>
        <v>0</v>
      </c>
      <c r="AS42" s="32">
        <f t="shared" si="116"/>
        <v>0</v>
      </c>
      <c r="AT42" s="32">
        <f t="shared" si="116"/>
        <v>0</v>
      </c>
      <c r="AU42" s="32">
        <f t="shared" si="116"/>
        <v>0</v>
      </c>
      <c r="AV42" s="32">
        <f t="shared" si="116"/>
        <v>0</v>
      </c>
      <c r="AW42" s="32">
        <f t="shared" si="116"/>
        <v>0</v>
      </c>
      <c r="AX42" s="32">
        <f t="shared" si="116"/>
        <v>0</v>
      </c>
      <c r="AY42" s="32">
        <f t="shared" si="116"/>
        <v>0</v>
      </c>
      <c r="AZ42" s="32">
        <f t="shared" si="3"/>
        <v>0</v>
      </c>
      <c r="BA42" s="32" t="str">
        <f t="shared" si="4"/>
        <v>No</v>
      </c>
      <c r="BB42" s="32" t="str">
        <f t="shared" si="5"/>
        <v>No</v>
      </c>
      <c r="BC42" s="32" t="str">
        <f t="shared" ref="BC42:BD42" si="117">IF(AN42&gt;0,"Si","No")</f>
        <v>No</v>
      </c>
      <c r="BD42" s="32" t="str">
        <f t="shared" si="117"/>
        <v>No</v>
      </c>
      <c r="BE42" s="32" t="str">
        <f t="shared" ref="BE42:BF42" si="118">IF(AQ42&gt;0,"Si","No")</f>
        <v>No</v>
      </c>
      <c r="BF42" s="32" t="str">
        <f t="shared" si="118"/>
        <v>No</v>
      </c>
      <c r="BG42" s="32" t="str">
        <f t="shared" si="8"/>
        <v>No</v>
      </c>
      <c r="BH42" s="32" t="str">
        <f t="shared" si="9"/>
        <v>No</v>
      </c>
      <c r="BI42" s="32" t="str">
        <f t="shared" si="10"/>
        <v>No</v>
      </c>
    </row>
    <row r="43" spans="1:61" ht="15.75" customHeight="1">
      <c r="A43" s="32" t="s">
        <v>101</v>
      </c>
      <c r="R43" s="32">
        <f t="shared" si="0"/>
        <v>0</v>
      </c>
      <c r="AI43" s="32">
        <f t="shared" si="1"/>
        <v>0</v>
      </c>
      <c r="AJ43" s="32">
        <f t="shared" ref="AJ43:AY43" si="119">S43-B43</f>
        <v>0</v>
      </c>
      <c r="AK43" s="32">
        <f t="shared" si="119"/>
        <v>0</v>
      </c>
      <c r="AL43" s="32">
        <f t="shared" si="119"/>
        <v>0</v>
      </c>
      <c r="AM43" s="32">
        <f t="shared" si="119"/>
        <v>0</v>
      </c>
      <c r="AN43" s="32">
        <f t="shared" si="119"/>
        <v>0</v>
      </c>
      <c r="AO43" s="32">
        <f t="shared" si="119"/>
        <v>0</v>
      </c>
      <c r="AP43" s="32">
        <f t="shared" si="119"/>
        <v>0</v>
      </c>
      <c r="AQ43" s="32">
        <f t="shared" si="119"/>
        <v>0</v>
      </c>
      <c r="AR43" s="32">
        <f t="shared" si="119"/>
        <v>0</v>
      </c>
      <c r="AS43" s="32">
        <f t="shared" si="119"/>
        <v>0</v>
      </c>
      <c r="AT43" s="32">
        <f t="shared" si="119"/>
        <v>0</v>
      </c>
      <c r="AU43" s="32">
        <f t="shared" si="119"/>
        <v>0</v>
      </c>
      <c r="AV43" s="32">
        <f t="shared" si="119"/>
        <v>0</v>
      </c>
      <c r="AW43" s="32">
        <f t="shared" si="119"/>
        <v>0</v>
      </c>
      <c r="AX43" s="32">
        <f t="shared" si="119"/>
        <v>0</v>
      </c>
      <c r="AY43" s="32">
        <f t="shared" si="119"/>
        <v>0</v>
      </c>
      <c r="AZ43" s="32">
        <f t="shared" si="3"/>
        <v>0</v>
      </c>
      <c r="BA43" s="32" t="str">
        <f t="shared" si="4"/>
        <v>No</v>
      </c>
      <c r="BB43" s="32" t="str">
        <f t="shared" si="5"/>
        <v>No</v>
      </c>
      <c r="BC43" s="32" t="str">
        <f t="shared" ref="BC43:BD43" si="120">IF(AN43&gt;0,"Si","No")</f>
        <v>No</v>
      </c>
      <c r="BD43" s="32" t="str">
        <f t="shared" si="120"/>
        <v>No</v>
      </c>
      <c r="BE43" s="32" t="str">
        <f t="shared" ref="BE43:BF43" si="121">IF(AQ43&gt;0,"Si","No")</f>
        <v>No</v>
      </c>
      <c r="BF43" s="32" t="str">
        <f t="shared" si="121"/>
        <v>No</v>
      </c>
      <c r="BG43" s="32" t="str">
        <f t="shared" si="8"/>
        <v>No</v>
      </c>
      <c r="BH43" s="32" t="str">
        <f t="shared" si="9"/>
        <v>No</v>
      </c>
      <c r="BI43" s="32" t="str">
        <f t="shared" si="10"/>
        <v>No</v>
      </c>
    </row>
    <row r="44" spans="1:61" ht="15.75" customHeight="1">
      <c r="A44" s="32" t="s">
        <v>102</v>
      </c>
      <c r="R44" s="32">
        <f t="shared" si="0"/>
        <v>0</v>
      </c>
      <c r="AI44" s="32">
        <f t="shared" si="1"/>
        <v>0</v>
      </c>
      <c r="AJ44" s="32">
        <f t="shared" ref="AJ44:AY44" si="122">S44-B44</f>
        <v>0</v>
      </c>
      <c r="AK44" s="32">
        <f t="shared" si="122"/>
        <v>0</v>
      </c>
      <c r="AL44" s="32">
        <f t="shared" si="122"/>
        <v>0</v>
      </c>
      <c r="AM44" s="32">
        <f t="shared" si="122"/>
        <v>0</v>
      </c>
      <c r="AN44" s="32">
        <f t="shared" si="122"/>
        <v>0</v>
      </c>
      <c r="AO44" s="32">
        <f t="shared" si="122"/>
        <v>0</v>
      </c>
      <c r="AP44" s="32">
        <f t="shared" si="122"/>
        <v>0</v>
      </c>
      <c r="AQ44" s="32">
        <f t="shared" si="122"/>
        <v>0</v>
      </c>
      <c r="AR44" s="32">
        <f t="shared" si="122"/>
        <v>0</v>
      </c>
      <c r="AS44" s="32">
        <f t="shared" si="122"/>
        <v>0</v>
      </c>
      <c r="AT44" s="32">
        <f t="shared" si="122"/>
        <v>0</v>
      </c>
      <c r="AU44" s="32">
        <f t="shared" si="122"/>
        <v>0</v>
      </c>
      <c r="AV44" s="32">
        <f t="shared" si="122"/>
        <v>0</v>
      </c>
      <c r="AW44" s="32">
        <f t="shared" si="122"/>
        <v>0</v>
      </c>
      <c r="AX44" s="32">
        <f t="shared" si="122"/>
        <v>0</v>
      </c>
      <c r="AY44" s="32">
        <f t="shared" si="122"/>
        <v>0</v>
      </c>
      <c r="AZ44" s="32">
        <f t="shared" si="3"/>
        <v>0</v>
      </c>
      <c r="BA44" s="32" t="str">
        <f t="shared" si="4"/>
        <v>No</v>
      </c>
      <c r="BB44" s="32" t="str">
        <f t="shared" si="5"/>
        <v>No</v>
      </c>
      <c r="BC44" s="32" t="str">
        <f t="shared" ref="BC44:BD44" si="123">IF(AN44&gt;0,"Si","No")</f>
        <v>No</v>
      </c>
      <c r="BD44" s="32" t="str">
        <f t="shared" si="123"/>
        <v>No</v>
      </c>
      <c r="BE44" s="32" t="str">
        <f t="shared" ref="BE44:BF44" si="124">IF(AQ44&gt;0,"Si","No")</f>
        <v>No</v>
      </c>
      <c r="BF44" s="32" t="str">
        <f t="shared" si="124"/>
        <v>No</v>
      </c>
      <c r="BG44" s="32" t="str">
        <f t="shared" si="8"/>
        <v>No</v>
      </c>
      <c r="BH44" s="32" t="str">
        <f t="shared" si="9"/>
        <v>No</v>
      </c>
      <c r="BI44" s="32" t="str">
        <f t="shared" si="10"/>
        <v>No</v>
      </c>
    </row>
    <row r="45" spans="1:61" ht="15.75" customHeight="1">
      <c r="A45" s="32" t="s">
        <v>103</v>
      </c>
      <c r="R45" s="32">
        <f t="shared" si="0"/>
        <v>0</v>
      </c>
      <c r="AI45" s="32">
        <f t="shared" si="1"/>
        <v>0</v>
      </c>
      <c r="AJ45" s="32">
        <f t="shared" ref="AJ45:AY45" si="125">S45-B45</f>
        <v>0</v>
      </c>
      <c r="AK45" s="32">
        <f t="shared" si="125"/>
        <v>0</v>
      </c>
      <c r="AL45" s="32">
        <f t="shared" si="125"/>
        <v>0</v>
      </c>
      <c r="AM45" s="32">
        <f t="shared" si="125"/>
        <v>0</v>
      </c>
      <c r="AN45" s="32">
        <f t="shared" si="125"/>
        <v>0</v>
      </c>
      <c r="AO45" s="32">
        <f t="shared" si="125"/>
        <v>0</v>
      </c>
      <c r="AP45" s="32">
        <f t="shared" si="125"/>
        <v>0</v>
      </c>
      <c r="AQ45" s="32">
        <f t="shared" si="125"/>
        <v>0</v>
      </c>
      <c r="AR45" s="32">
        <f t="shared" si="125"/>
        <v>0</v>
      </c>
      <c r="AS45" s="32">
        <f t="shared" si="125"/>
        <v>0</v>
      </c>
      <c r="AT45" s="32">
        <f t="shared" si="125"/>
        <v>0</v>
      </c>
      <c r="AU45" s="32">
        <f t="shared" si="125"/>
        <v>0</v>
      </c>
      <c r="AV45" s="32">
        <f t="shared" si="125"/>
        <v>0</v>
      </c>
      <c r="AW45" s="32">
        <f t="shared" si="125"/>
        <v>0</v>
      </c>
      <c r="AX45" s="32">
        <f t="shared" si="125"/>
        <v>0</v>
      </c>
      <c r="AY45" s="32">
        <f t="shared" si="125"/>
        <v>0</v>
      </c>
      <c r="AZ45" s="32">
        <f t="shared" si="3"/>
        <v>0</v>
      </c>
      <c r="BA45" s="32" t="str">
        <f t="shared" si="4"/>
        <v>No</v>
      </c>
      <c r="BB45" s="32" t="str">
        <f t="shared" si="5"/>
        <v>No</v>
      </c>
      <c r="BC45" s="32" t="str">
        <f t="shared" ref="BC45:BD45" si="126">IF(AN45&gt;0,"Si","No")</f>
        <v>No</v>
      </c>
      <c r="BD45" s="32" t="str">
        <f t="shared" si="126"/>
        <v>No</v>
      </c>
      <c r="BE45" s="32" t="str">
        <f t="shared" ref="BE45:BF45" si="127">IF(AQ45&gt;0,"Si","No")</f>
        <v>No</v>
      </c>
      <c r="BF45" s="32" t="str">
        <f t="shared" si="127"/>
        <v>No</v>
      </c>
      <c r="BG45" s="32" t="str">
        <f t="shared" si="8"/>
        <v>No</v>
      </c>
      <c r="BH45" s="32" t="str">
        <f t="shared" si="9"/>
        <v>No</v>
      </c>
      <c r="BI45" s="32" t="str">
        <f t="shared" si="10"/>
        <v>No</v>
      </c>
    </row>
    <row r="46" spans="1:61" ht="15.75" customHeight="1">
      <c r="A46" s="32" t="s">
        <v>104</v>
      </c>
      <c r="R46" s="32">
        <f t="shared" si="0"/>
        <v>0</v>
      </c>
      <c r="AI46" s="32">
        <f t="shared" si="1"/>
        <v>0</v>
      </c>
      <c r="AJ46" s="32">
        <f t="shared" ref="AJ46:AY46" si="128">S46-B46</f>
        <v>0</v>
      </c>
      <c r="AK46" s="32">
        <f t="shared" si="128"/>
        <v>0</v>
      </c>
      <c r="AL46" s="32">
        <f t="shared" si="128"/>
        <v>0</v>
      </c>
      <c r="AM46" s="32">
        <f t="shared" si="128"/>
        <v>0</v>
      </c>
      <c r="AN46" s="32">
        <f t="shared" si="128"/>
        <v>0</v>
      </c>
      <c r="AO46" s="32">
        <f t="shared" si="128"/>
        <v>0</v>
      </c>
      <c r="AP46" s="32">
        <f t="shared" si="128"/>
        <v>0</v>
      </c>
      <c r="AQ46" s="32">
        <f t="shared" si="128"/>
        <v>0</v>
      </c>
      <c r="AR46" s="32">
        <f t="shared" si="128"/>
        <v>0</v>
      </c>
      <c r="AS46" s="32">
        <f t="shared" si="128"/>
        <v>0</v>
      </c>
      <c r="AT46" s="32">
        <f t="shared" si="128"/>
        <v>0</v>
      </c>
      <c r="AU46" s="32">
        <f t="shared" si="128"/>
        <v>0</v>
      </c>
      <c r="AV46" s="32">
        <f t="shared" si="128"/>
        <v>0</v>
      </c>
      <c r="AW46" s="32">
        <f t="shared" si="128"/>
        <v>0</v>
      </c>
      <c r="AX46" s="32">
        <f t="shared" si="128"/>
        <v>0</v>
      </c>
      <c r="AY46" s="32">
        <f t="shared" si="128"/>
        <v>0</v>
      </c>
      <c r="AZ46" s="32">
        <f t="shared" si="3"/>
        <v>0</v>
      </c>
      <c r="BA46" s="32" t="str">
        <f t="shared" si="4"/>
        <v>No</v>
      </c>
      <c r="BB46" s="32" t="str">
        <f t="shared" si="5"/>
        <v>No</v>
      </c>
      <c r="BC46" s="32" t="str">
        <f t="shared" ref="BC46:BD46" si="129">IF(AN46&gt;0,"Si","No")</f>
        <v>No</v>
      </c>
      <c r="BD46" s="32" t="str">
        <f t="shared" si="129"/>
        <v>No</v>
      </c>
      <c r="BE46" s="32" t="str">
        <f t="shared" ref="BE46:BF46" si="130">IF(AQ46&gt;0,"Si","No")</f>
        <v>No</v>
      </c>
      <c r="BF46" s="32" t="str">
        <f t="shared" si="130"/>
        <v>No</v>
      </c>
      <c r="BG46" s="32" t="str">
        <f t="shared" si="8"/>
        <v>No</v>
      </c>
      <c r="BH46" s="32" t="str">
        <f t="shared" si="9"/>
        <v>No</v>
      </c>
      <c r="BI46" s="32" t="str">
        <f t="shared" si="10"/>
        <v>No</v>
      </c>
    </row>
    <row r="47" spans="1:61" ht="15.75" customHeight="1">
      <c r="A47" s="32" t="s">
        <v>105</v>
      </c>
      <c r="R47" s="32">
        <f t="shared" si="0"/>
        <v>0</v>
      </c>
      <c r="AI47" s="32">
        <f t="shared" si="1"/>
        <v>0</v>
      </c>
      <c r="AJ47" s="32">
        <f t="shared" ref="AJ47:AY47" si="131">S47-B47</f>
        <v>0</v>
      </c>
      <c r="AK47" s="32">
        <f t="shared" si="131"/>
        <v>0</v>
      </c>
      <c r="AL47" s="32">
        <f t="shared" si="131"/>
        <v>0</v>
      </c>
      <c r="AM47" s="32">
        <f t="shared" si="131"/>
        <v>0</v>
      </c>
      <c r="AN47" s="32">
        <f t="shared" si="131"/>
        <v>0</v>
      </c>
      <c r="AO47" s="32">
        <f t="shared" si="131"/>
        <v>0</v>
      </c>
      <c r="AP47" s="32">
        <f t="shared" si="131"/>
        <v>0</v>
      </c>
      <c r="AQ47" s="32">
        <f t="shared" si="131"/>
        <v>0</v>
      </c>
      <c r="AR47" s="32">
        <f t="shared" si="131"/>
        <v>0</v>
      </c>
      <c r="AS47" s="32">
        <f t="shared" si="131"/>
        <v>0</v>
      </c>
      <c r="AT47" s="32">
        <f t="shared" si="131"/>
        <v>0</v>
      </c>
      <c r="AU47" s="32">
        <f t="shared" si="131"/>
        <v>0</v>
      </c>
      <c r="AV47" s="32">
        <f t="shared" si="131"/>
        <v>0</v>
      </c>
      <c r="AW47" s="32">
        <f t="shared" si="131"/>
        <v>0</v>
      </c>
      <c r="AX47" s="32">
        <f t="shared" si="131"/>
        <v>0</v>
      </c>
      <c r="AY47" s="32">
        <f t="shared" si="131"/>
        <v>0</v>
      </c>
      <c r="AZ47" s="32">
        <f t="shared" si="3"/>
        <v>0</v>
      </c>
      <c r="BA47" s="32" t="str">
        <f t="shared" si="4"/>
        <v>No</v>
      </c>
      <c r="BB47" s="32" t="str">
        <f t="shared" si="5"/>
        <v>No</v>
      </c>
      <c r="BC47" s="32" t="str">
        <f t="shared" ref="BC47:BD47" si="132">IF(AN47&gt;0,"Si","No")</f>
        <v>No</v>
      </c>
      <c r="BD47" s="32" t="str">
        <f t="shared" si="132"/>
        <v>No</v>
      </c>
      <c r="BE47" s="32" t="str">
        <f t="shared" ref="BE47:BF47" si="133">IF(AQ47&gt;0,"Si","No")</f>
        <v>No</v>
      </c>
      <c r="BF47" s="32" t="str">
        <f t="shared" si="133"/>
        <v>No</v>
      </c>
      <c r="BG47" s="32" t="str">
        <f t="shared" si="8"/>
        <v>No</v>
      </c>
      <c r="BH47" s="32" t="str">
        <f t="shared" si="9"/>
        <v>No</v>
      </c>
      <c r="BI47" s="32" t="str">
        <f t="shared" si="10"/>
        <v>No</v>
      </c>
    </row>
    <row r="48" spans="1:61" ht="14.25" customHeight="1">
      <c r="A48" s="32" t="s">
        <v>106</v>
      </c>
      <c r="R48" s="32">
        <f t="shared" si="0"/>
        <v>0</v>
      </c>
      <c r="AI48" s="32">
        <f t="shared" si="1"/>
        <v>0</v>
      </c>
      <c r="AJ48" s="32">
        <f t="shared" ref="AJ48:AY48" si="134">S48-B48</f>
        <v>0</v>
      </c>
      <c r="AK48" s="32">
        <f t="shared" si="134"/>
        <v>0</v>
      </c>
      <c r="AL48" s="32">
        <f t="shared" si="134"/>
        <v>0</v>
      </c>
      <c r="AM48" s="32">
        <f t="shared" si="134"/>
        <v>0</v>
      </c>
      <c r="AN48" s="32">
        <f t="shared" si="134"/>
        <v>0</v>
      </c>
      <c r="AO48" s="32">
        <f t="shared" si="134"/>
        <v>0</v>
      </c>
      <c r="AP48" s="32">
        <f t="shared" si="134"/>
        <v>0</v>
      </c>
      <c r="AQ48" s="32">
        <f t="shared" si="134"/>
        <v>0</v>
      </c>
      <c r="AR48" s="32">
        <f t="shared" si="134"/>
        <v>0</v>
      </c>
      <c r="AS48" s="32">
        <f t="shared" si="134"/>
        <v>0</v>
      </c>
      <c r="AT48" s="32">
        <f t="shared" si="134"/>
        <v>0</v>
      </c>
      <c r="AU48" s="32">
        <f t="shared" si="134"/>
        <v>0</v>
      </c>
      <c r="AV48" s="32">
        <f t="shared" si="134"/>
        <v>0</v>
      </c>
      <c r="AW48" s="32">
        <f t="shared" si="134"/>
        <v>0</v>
      </c>
      <c r="AX48" s="32">
        <f t="shared" si="134"/>
        <v>0</v>
      </c>
      <c r="AY48" s="32">
        <f t="shared" si="134"/>
        <v>0</v>
      </c>
      <c r="AZ48" s="32">
        <f t="shared" si="3"/>
        <v>0</v>
      </c>
      <c r="BA48" s="32" t="str">
        <f t="shared" si="4"/>
        <v>No</v>
      </c>
      <c r="BB48" s="32" t="str">
        <f t="shared" si="5"/>
        <v>No</v>
      </c>
      <c r="BC48" s="32" t="str">
        <f t="shared" ref="BC48:BD48" si="135">IF(AN48&gt;0,"Si","No")</f>
        <v>No</v>
      </c>
      <c r="BD48" s="32" t="str">
        <f t="shared" si="135"/>
        <v>No</v>
      </c>
      <c r="BE48" s="32" t="str">
        <f t="shared" ref="BE48:BF48" si="136">IF(AQ48&gt;0,"Si","No")</f>
        <v>No</v>
      </c>
      <c r="BF48" s="32" t="str">
        <f t="shared" si="136"/>
        <v>No</v>
      </c>
      <c r="BG48" s="32" t="str">
        <f t="shared" si="8"/>
        <v>No</v>
      </c>
      <c r="BH48" s="32" t="str">
        <f t="shared" si="9"/>
        <v>No</v>
      </c>
      <c r="BI48" s="32" t="str">
        <f t="shared" si="10"/>
        <v>No</v>
      </c>
    </row>
    <row r="49" spans="1:1" ht="15.75" customHeight="1"/>
    <row r="50" spans="1:1" ht="15.75" customHeight="1"/>
    <row r="51" spans="1:1" ht="15.75" customHeight="1">
      <c r="A51" s="32" t="s">
        <v>107</v>
      </c>
    </row>
    <row r="52" spans="1:1" ht="15.75" customHeight="1">
      <c r="A52" s="35" t="s">
        <v>247</v>
      </c>
    </row>
    <row r="53" spans="1:1" ht="15.75" customHeight="1">
      <c r="A53" s="36" t="s">
        <v>248</v>
      </c>
    </row>
    <row r="54" spans="1:1" ht="15.75" customHeight="1">
      <c r="A54" s="36" t="s">
        <v>249</v>
      </c>
    </row>
    <row r="55" spans="1:1" ht="15.75" customHeight="1"/>
    <row r="56" spans="1:1" ht="15.75" customHeight="1"/>
    <row r="57" spans="1:1" ht="15.75" customHeight="1"/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5:BI48" xr:uid="{00000000-0009-0000-0000-000000000000}">
    <sortState xmlns:xlrd2="http://schemas.microsoft.com/office/spreadsheetml/2017/richdata2" ref="A5:BI48">
      <sortCondition ref="AM5:AM48"/>
    </sortState>
  </autoFilter>
  <mergeCells count="5">
    <mergeCell ref="A1:A3"/>
    <mergeCell ref="B1:K3"/>
    <mergeCell ref="L1:M1"/>
    <mergeCell ref="L2:M2"/>
    <mergeCell ref="L3:M3"/>
  </mergeCells>
  <conditionalFormatting sqref="AJ6:BI48">
    <cfRule type="cellIs" dxfId="0" priority="1" stopIfTrue="1" operator="lessThan">
      <formula>0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A34" workbookViewId="0">
      <selection activeCell="L3" sqref="L3:M3"/>
    </sheetView>
  </sheetViews>
  <sheetFormatPr baseColWidth="10" defaultColWidth="14.453125" defaultRowHeight="15" customHeight="1"/>
  <cols>
    <col min="1" max="1" width="10.7265625" style="32" customWidth="1"/>
    <col min="2" max="2" width="18.7265625" style="32" customWidth="1"/>
    <col min="3" max="3" width="17.7265625" style="32" customWidth="1"/>
    <col min="4" max="4" width="19.81640625" style="32" customWidth="1"/>
    <col min="5" max="5" width="17.26953125" style="32" customWidth="1"/>
    <col min="6" max="6" width="18.1796875" style="32" customWidth="1"/>
    <col min="7" max="7" width="18.81640625" style="32" customWidth="1"/>
    <col min="8" max="8" width="17.26953125" style="32" customWidth="1"/>
    <col min="9" max="9" width="14.7265625" style="32" customWidth="1"/>
    <col min="10" max="10" width="21.26953125" style="32" customWidth="1"/>
    <col min="11" max="11" width="12.453125" style="32" customWidth="1"/>
    <col min="12" max="12" width="17.26953125" style="32" customWidth="1"/>
    <col min="13" max="16" width="10.7265625" style="32" customWidth="1"/>
    <col min="17" max="17" width="12.81640625" style="32" customWidth="1"/>
    <col min="18" max="18" width="12.7265625" style="32" customWidth="1"/>
    <col min="19" max="19" width="11.453125" style="32" customWidth="1"/>
    <col min="20" max="20" width="14.54296875" style="32" customWidth="1"/>
    <col min="21" max="21" width="11.81640625" style="32" customWidth="1"/>
    <col min="22" max="22" width="12.453125" style="32" customWidth="1"/>
    <col min="23" max="23" width="14.1796875" style="32" customWidth="1"/>
    <col min="24" max="24" width="13" style="32" customWidth="1"/>
    <col min="25" max="26" width="10.7265625" style="32" customWidth="1"/>
    <col min="27" max="16384" width="14.453125" style="32"/>
  </cols>
  <sheetData>
    <row r="1" spans="1:13" ht="23.25" customHeight="1">
      <c r="A1" s="97"/>
      <c r="B1" s="100" t="s">
        <v>0</v>
      </c>
      <c r="C1" s="101"/>
      <c r="D1" s="101"/>
      <c r="E1" s="101"/>
      <c r="F1" s="101"/>
      <c r="G1" s="101"/>
      <c r="H1" s="101"/>
      <c r="I1" s="101"/>
      <c r="J1" s="101"/>
      <c r="K1" s="102"/>
      <c r="L1" s="109" t="s">
        <v>256</v>
      </c>
      <c r="M1" s="110"/>
    </row>
    <row r="2" spans="1:13" ht="25.5" customHeight="1">
      <c r="A2" s="98"/>
      <c r="B2" s="103"/>
      <c r="C2" s="104"/>
      <c r="D2" s="104"/>
      <c r="E2" s="104"/>
      <c r="F2" s="104"/>
      <c r="G2" s="104"/>
      <c r="H2" s="104"/>
      <c r="I2" s="104"/>
      <c r="J2" s="104"/>
      <c r="K2" s="105"/>
      <c r="L2" s="109" t="s">
        <v>254</v>
      </c>
      <c r="M2" s="110"/>
    </row>
    <row r="3" spans="1:13" ht="24.75" customHeight="1">
      <c r="A3" s="99"/>
      <c r="B3" s="106"/>
      <c r="C3" s="107"/>
      <c r="D3" s="107"/>
      <c r="E3" s="107"/>
      <c r="F3" s="107"/>
      <c r="G3" s="107"/>
      <c r="H3" s="107"/>
      <c r="I3" s="107"/>
      <c r="J3" s="107"/>
      <c r="K3" s="108"/>
      <c r="L3" s="109" t="s">
        <v>255</v>
      </c>
      <c r="M3" s="110"/>
    </row>
    <row r="4" spans="1:13" ht="24.75" customHeight="1">
      <c r="A4" s="41"/>
      <c r="B4" s="42"/>
      <c r="C4" s="42"/>
      <c r="D4" s="42"/>
      <c r="E4" s="42"/>
      <c r="F4" s="42"/>
      <c r="G4" s="42"/>
      <c r="H4" s="43"/>
      <c r="I4" s="43"/>
      <c r="J4" s="43"/>
      <c r="K4" s="43"/>
      <c r="L4" s="44"/>
      <c r="M4" s="44"/>
    </row>
    <row r="5" spans="1:13" ht="13.5">
      <c r="B5" s="50" t="s">
        <v>108</v>
      </c>
      <c r="C5" s="50"/>
      <c r="D5" s="50"/>
      <c r="E5" s="50"/>
      <c r="F5" s="50"/>
      <c r="G5" s="50"/>
    </row>
    <row r="6" spans="1:13" ht="27">
      <c r="B6" s="70" t="s">
        <v>3</v>
      </c>
      <c r="C6" s="71" t="s">
        <v>109</v>
      </c>
      <c r="D6" s="71" t="s">
        <v>109</v>
      </c>
      <c r="E6" s="70" t="s">
        <v>3</v>
      </c>
      <c r="F6" s="71" t="s">
        <v>109</v>
      </c>
      <c r="G6" s="71" t="s">
        <v>109</v>
      </c>
    </row>
    <row r="7" spans="1:13" ht="13.5">
      <c r="B7" s="72"/>
      <c r="C7" s="71" t="s">
        <v>110</v>
      </c>
      <c r="D7" s="71" t="s">
        <v>111</v>
      </c>
      <c r="E7" s="72"/>
      <c r="F7" s="71" t="s">
        <v>110</v>
      </c>
      <c r="G7" s="71" t="s">
        <v>111</v>
      </c>
    </row>
    <row r="8" spans="1:13" ht="13.5">
      <c r="B8" s="54" t="s">
        <v>64</v>
      </c>
      <c r="C8" s="55">
        <f>+VLOOKUP(B8,'Análisis de datos'!$A$5:$AZ$48,52,FALSE)</f>
        <v>0</v>
      </c>
      <c r="D8" s="55">
        <f>+VLOOKUP(B8,'Análisis de datos'!$A$5:$AZ$48,35,FALSE)</f>
        <v>0</v>
      </c>
      <c r="E8" s="56" t="s">
        <v>86</v>
      </c>
      <c r="F8" s="55">
        <f>+VLOOKUP(E8,'Análisis de datos'!$A$5:$AZ$48,52,FALSE)</f>
        <v>0</v>
      </c>
      <c r="G8" s="57">
        <f>+VLOOKUP(E8,'Análisis de datos'!$A$5:$AZ$48,35,FALSE)</f>
        <v>0</v>
      </c>
    </row>
    <row r="9" spans="1:13" ht="13.5">
      <c r="B9" s="54" t="s">
        <v>65</v>
      </c>
      <c r="C9" s="55">
        <f>+VLOOKUP(B9,'Análisis de datos'!$A$5:$AZ$48,52,FALSE)</f>
        <v>0</v>
      </c>
      <c r="D9" s="55">
        <f>+VLOOKUP(B9,'Análisis de datos'!$A$5:$AZ$48,35,FALSE)</f>
        <v>0</v>
      </c>
      <c r="E9" s="56" t="s">
        <v>87</v>
      </c>
      <c r="F9" s="55">
        <f>+VLOOKUP(E9,'Análisis de datos'!$A$5:$AZ$48,52,FALSE)</f>
        <v>0</v>
      </c>
      <c r="G9" s="57">
        <f>+VLOOKUP(E9,'Análisis de datos'!$A$5:$AZ$48,35,FALSE)</f>
        <v>0</v>
      </c>
    </row>
    <row r="10" spans="1:13" ht="13.5">
      <c r="B10" s="54" t="s">
        <v>66</v>
      </c>
      <c r="C10" s="55">
        <f>+VLOOKUP(B10,'Análisis de datos'!$A$5:$AZ$48,52,FALSE)</f>
        <v>0</v>
      </c>
      <c r="D10" s="55">
        <f>+VLOOKUP(B10,'Análisis de datos'!$A$5:$AZ$48,35,FALSE)</f>
        <v>0</v>
      </c>
      <c r="E10" s="56" t="s">
        <v>88</v>
      </c>
      <c r="F10" s="55">
        <f>+VLOOKUP(E10,'Análisis de datos'!$A$5:$AZ$48,52,FALSE)</f>
        <v>0</v>
      </c>
      <c r="G10" s="57">
        <f>+VLOOKUP(E10,'Análisis de datos'!$A$5:$AZ$48,35,FALSE)</f>
        <v>0</v>
      </c>
    </row>
    <row r="11" spans="1:13" ht="13.5">
      <c r="B11" s="54" t="s">
        <v>67</v>
      </c>
      <c r="C11" s="55">
        <f>+VLOOKUP(B11,'Análisis de datos'!$A$5:$AZ$48,52,FALSE)</f>
        <v>0</v>
      </c>
      <c r="D11" s="55">
        <f>+VLOOKUP(B11,'Análisis de datos'!$A$5:$AZ$48,35,FALSE)</f>
        <v>0</v>
      </c>
      <c r="E11" s="56" t="s">
        <v>89</v>
      </c>
      <c r="F11" s="55">
        <f>+VLOOKUP(E11,'Análisis de datos'!$A$5:$AZ$48,52,FALSE)</f>
        <v>0</v>
      </c>
      <c r="G11" s="57">
        <f>+VLOOKUP(E11,'Análisis de datos'!$A$5:$AZ$48,35,FALSE)</f>
        <v>0</v>
      </c>
    </row>
    <row r="12" spans="1:13" ht="13.5">
      <c r="B12" s="54" t="s">
        <v>68</v>
      </c>
      <c r="C12" s="55">
        <f>+VLOOKUP(B12,'Análisis de datos'!$A$5:$AZ$48,52,FALSE)</f>
        <v>0</v>
      </c>
      <c r="D12" s="55">
        <f>+VLOOKUP(B12,'Análisis de datos'!$A$5:$AZ$48,35,FALSE)</f>
        <v>0</v>
      </c>
      <c r="E12" s="56" t="s">
        <v>90</v>
      </c>
      <c r="F12" s="55">
        <f>+VLOOKUP(E12,'Análisis de datos'!$A$5:$AZ$48,52,FALSE)</f>
        <v>0</v>
      </c>
      <c r="G12" s="57">
        <f>+VLOOKUP(E12,'Análisis de datos'!$A$5:$AZ$48,35,FALSE)</f>
        <v>0</v>
      </c>
    </row>
    <row r="13" spans="1:13" ht="13.5">
      <c r="B13" s="54" t="s">
        <v>70</v>
      </c>
      <c r="C13" s="55">
        <f>+VLOOKUP(B13,'Análisis de datos'!$A$5:$AZ$48,52,FALSE)</f>
        <v>0</v>
      </c>
      <c r="D13" s="55">
        <f>+VLOOKUP(B13,'Análisis de datos'!$A$5:$AZ$48,35,FALSE)</f>
        <v>0</v>
      </c>
      <c r="E13" s="56" t="s">
        <v>91</v>
      </c>
      <c r="F13" s="55">
        <f>+VLOOKUP(E13,'Análisis de datos'!$A$5:$AZ$48,52,FALSE)</f>
        <v>0</v>
      </c>
      <c r="G13" s="57">
        <f>+VLOOKUP(E13,'Análisis de datos'!$A$5:$AZ$48,35,FALSE)</f>
        <v>0</v>
      </c>
    </row>
    <row r="14" spans="1:13" ht="13.5">
      <c r="B14" s="54" t="s">
        <v>69</v>
      </c>
      <c r="C14" s="55">
        <f>+VLOOKUP(B14,'Análisis de datos'!$A$5:$AZ$48,52,FALSE)</f>
        <v>0</v>
      </c>
      <c r="D14" s="55">
        <f>+VLOOKUP(B14,'Análisis de datos'!$A$5:$AZ$48,35,FALSE)</f>
        <v>0</v>
      </c>
      <c r="E14" s="56" t="s">
        <v>92</v>
      </c>
      <c r="F14" s="55">
        <f>+VLOOKUP(E14,'Análisis de datos'!$A$5:$AZ$48,52,FALSE)</f>
        <v>0</v>
      </c>
      <c r="G14" s="57">
        <f>+VLOOKUP(E14,'Análisis de datos'!$A$5:$AZ$48,35,FALSE)</f>
        <v>0</v>
      </c>
    </row>
    <row r="15" spans="1:13" ht="13.5">
      <c r="B15" s="54" t="s">
        <v>71</v>
      </c>
      <c r="C15" s="55">
        <f>+VLOOKUP(B15,'Análisis de datos'!$A$5:$AZ$48,52,FALSE)</f>
        <v>0</v>
      </c>
      <c r="D15" s="55">
        <f>+VLOOKUP(B15,'Análisis de datos'!$A$5:$AZ$48,35,FALSE)</f>
        <v>0</v>
      </c>
      <c r="E15" s="56" t="s">
        <v>93</v>
      </c>
      <c r="F15" s="55">
        <f>+VLOOKUP(E15,'Análisis de datos'!$A$5:$AZ$48,52,FALSE)</f>
        <v>0</v>
      </c>
      <c r="G15" s="57">
        <f>+VLOOKUP(E15,'Análisis de datos'!$A$5:$AZ$48,35,FALSE)</f>
        <v>0</v>
      </c>
    </row>
    <row r="16" spans="1:13" ht="13.5">
      <c r="B16" s="54" t="s">
        <v>72</v>
      </c>
      <c r="C16" s="55">
        <f>+VLOOKUP(B16,'Análisis de datos'!$A$5:$AZ$48,52,FALSE)</f>
        <v>0</v>
      </c>
      <c r="D16" s="55">
        <f>+VLOOKUP(B16,'Análisis de datos'!$A$5:$AZ$48,35,FALSE)</f>
        <v>0</v>
      </c>
      <c r="E16" s="56" t="s">
        <v>94</v>
      </c>
      <c r="F16" s="55">
        <f>+VLOOKUP(E16,'Análisis de datos'!$A$5:$AZ$48,52,FALSE)</f>
        <v>0</v>
      </c>
      <c r="G16" s="57">
        <f>+VLOOKUP(E16,'Análisis de datos'!$A$5:$AZ$48,35,FALSE)</f>
        <v>0</v>
      </c>
    </row>
    <row r="17" spans="2:13" ht="13.5">
      <c r="B17" s="54" t="s">
        <v>73</v>
      </c>
      <c r="C17" s="55">
        <f>+VLOOKUP(B17,'Análisis de datos'!$A$5:$AZ$48,52,FALSE)</f>
        <v>0</v>
      </c>
      <c r="D17" s="55">
        <f>+VLOOKUP(B17,'Análisis de datos'!$A$5:$AZ$48,35,FALSE)</f>
        <v>0</v>
      </c>
      <c r="E17" s="56" t="s">
        <v>95</v>
      </c>
      <c r="F17" s="55">
        <f>+VLOOKUP(E17,'Análisis de datos'!$A$5:$AZ$48,52,FALSE)</f>
        <v>0</v>
      </c>
      <c r="G17" s="57">
        <f>+VLOOKUP(E17,'Análisis de datos'!$A$5:$AZ$48,35,FALSE)</f>
        <v>0</v>
      </c>
    </row>
    <row r="18" spans="2:13" ht="13.5">
      <c r="B18" s="54" t="s">
        <v>74</v>
      </c>
      <c r="C18" s="55">
        <f>+VLOOKUP(B18,'Análisis de datos'!$A$5:$AZ$48,52,FALSE)</f>
        <v>0</v>
      </c>
      <c r="D18" s="55">
        <f>+VLOOKUP(B18,'Análisis de datos'!$A$5:$AZ$48,35,FALSE)</f>
        <v>0</v>
      </c>
      <c r="E18" s="56" t="s">
        <v>96</v>
      </c>
      <c r="F18" s="55">
        <f>+VLOOKUP(E18,'Análisis de datos'!$A$5:$AZ$48,52,FALSE)</f>
        <v>0</v>
      </c>
      <c r="G18" s="57">
        <f>+VLOOKUP(E18,'Análisis de datos'!$A$5:$AZ$48,35,FALSE)</f>
        <v>0</v>
      </c>
    </row>
    <row r="19" spans="2:13" ht="13.5">
      <c r="B19" s="54" t="s">
        <v>75</v>
      </c>
      <c r="C19" s="55">
        <f>+VLOOKUP(B19,'Análisis de datos'!$A$5:$AZ$48,52,FALSE)</f>
        <v>0</v>
      </c>
      <c r="D19" s="55">
        <f>+VLOOKUP(B19,'Análisis de datos'!$A$5:$AZ$48,35,FALSE)</f>
        <v>0</v>
      </c>
      <c r="E19" s="56" t="s">
        <v>97</v>
      </c>
      <c r="F19" s="55">
        <f>+VLOOKUP(E19,'Análisis de datos'!$A$5:$AZ$48,52,FALSE)</f>
        <v>0</v>
      </c>
      <c r="G19" s="57">
        <f>+VLOOKUP(E19,'Análisis de datos'!$A$5:$AZ$48,35,FALSE)</f>
        <v>0</v>
      </c>
    </row>
    <row r="20" spans="2:13" ht="13.5">
      <c r="B20" s="54" t="s">
        <v>76</v>
      </c>
      <c r="C20" s="55">
        <f>+VLOOKUP(B20,'Análisis de datos'!$A$5:$AZ$48,52,FALSE)</f>
        <v>0</v>
      </c>
      <c r="D20" s="55">
        <f>+VLOOKUP(B20,'Análisis de datos'!$A$5:$AZ$48,35,FALSE)</f>
        <v>0</v>
      </c>
      <c r="E20" s="56" t="s">
        <v>98</v>
      </c>
      <c r="F20" s="55">
        <f>+VLOOKUP(E20,'Análisis de datos'!$A$5:$AZ$48,52,FALSE)</f>
        <v>0</v>
      </c>
      <c r="G20" s="57">
        <f>+VLOOKUP(E20,'Análisis de datos'!$A$5:$AZ$48,35,FALSE)</f>
        <v>0</v>
      </c>
    </row>
    <row r="21" spans="2:13" ht="15.75" customHeight="1">
      <c r="B21" s="54" t="s">
        <v>77</v>
      </c>
      <c r="C21" s="55">
        <f>+VLOOKUP(B21,'Análisis de datos'!$A$5:$AZ$48,52,FALSE)</f>
        <v>0</v>
      </c>
      <c r="D21" s="55">
        <f>+VLOOKUP(B21,'Análisis de datos'!$A$5:$AZ$48,35,FALSE)</f>
        <v>0</v>
      </c>
      <c r="E21" s="56" t="s">
        <v>99</v>
      </c>
      <c r="F21" s="55">
        <f>+VLOOKUP(E21,'Análisis de datos'!$A$5:$AZ$48,52,FALSE)</f>
        <v>0</v>
      </c>
      <c r="G21" s="57">
        <f>+VLOOKUP(E21,'Análisis de datos'!$A$5:$AZ$48,35,FALSE)</f>
        <v>0</v>
      </c>
    </row>
    <row r="22" spans="2:13" ht="15.75" customHeight="1">
      <c r="B22" s="54" t="s">
        <v>78</v>
      </c>
      <c r="C22" s="55">
        <f>+VLOOKUP(B22,'Análisis de datos'!$A$5:$AZ$48,52,FALSE)</f>
        <v>0</v>
      </c>
      <c r="D22" s="55">
        <f>+VLOOKUP(B22,'Análisis de datos'!$A$5:$AZ$48,35,FALSE)</f>
        <v>0</v>
      </c>
      <c r="E22" s="56" t="s">
        <v>100</v>
      </c>
      <c r="F22" s="55">
        <f>+VLOOKUP(E22,'Análisis de datos'!$A$5:$AZ$48,52,FALSE)</f>
        <v>0</v>
      </c>
      <c r="G22" s="57">
        <f>+VLOOKUP(E22,'Análisis de datos'!$A$5:$AZ$48,35,FALSE)</f>
        <v>0</v>
      </c>
    </row>
    <row r="23" spans="2:13" ht="15.75" customHeight="1">
      <c r="B23" s="54" t="s">
        <v>79</v>
      </c>
      <c r="C23" s="55">
        <f>+VLOOKUP(B23,'Análisis de datos'!$A$5:$AZ$48,52,FALSE)</f>
        <v>0</v>
      </c>
      <c r="D23" s="55">
        <f>+VLOOKUP(B23,'Análisis de datos'!$A$5:$AZ$48,35,FALSE)</f>
        <v>0</v>
      </c>
      <c r="E23" s="56" t="s">
        <v>101</v>
      </c>
      <c r="F23" s="55">
        <f>+VLOOKUP(E23,'Análisis de datos'!$A$5:$AZ$48,52,FALSE)</f>
        <v>0</v>
      </c>
      <c r="G23" s="57">
        <f>+VLOOKUP(E23,'Análisis de datos'!$A$5:$AZ$48,35,FALSE)</f>
        <v>0</v>
      </c>
    </row>
    <row r="24" spans="2:13" ht="15.75" customHeight="1">
      <c r="B24" s="54" t="s">
        <v>80</v>
      </c>
      <c r="C24" s="55">
        <f>+VLOOKUP(B24,'Análisis de datos'!$A$5:$AZ$48,52,FALSE)</f>
        <v>0</v>
      </c>
      <c r="D24" s="55">
        <f>+VLOOKUP(B24,'Análisis de datos'!$A$5:$AZ$48,35,FALSE)</f>
        <v>0</v>
      </c>
      <c r="E24" s="56" t="s">
        <v>102</v>
      </c>
      <c r="F24" s="55">
        <f>+VLOOKUP(E24,'Análisis de datos'!$A$5:$AZ$48,52,FALSE)</f>
        <v>0</v>
      </c>
      <c r="G24" s="57">
        <f>+VLOOKUP(E24,'Análisis de datos'!$A$5:$AZ$48,35,FALSE)</f>
        <v>0</v>
      </c>
    </row>
    <row r="25" spans="2:13" ht="15.75" customHeight="1">
      <c r="B25" s="54" t="s">
        <v>81</v>
      </c>
      <c r="C25" s="55">
        <f>+VLOOKUP(B25,'Análisis de datos'!$A$5:$AZ$48,52,FALSE)</f>
        <v>0</v>
      </c>
      <c r="D25" s="55">
        <f>+VLOOKUP(B25,'Análisis de datos'!$A$5:$AZ$48,35,FALSE)</f>
        <v>0</v>
      </c>
      <c r="E25" s="56" t="s">
        <v>103</v>
      </c>
      <c r="F25" s="55">
        <f>+VLOOKUP(E25,'Análisis de datos'!$A$5:$AZ$48,52,FALSE)</f>
        <v>0</v>
      </c>
      <c r="G25" s="57">
        <f>+VLOOKUP(E25,'Análisis de datos'!$A$5:$AZ$48,35,FALSE)</f>
        <v>0</v>
      </c>
    </row>
    <row r="26" spans="2:13" ht="15.75" customHeight="1">
      <c r="B26" s="54" t="s">
        <v>82</v>
      </c>
      <c r="C26" s="55">
        <f>+VLOOKUP(B26,'Análisis de datos'!$A$5:$AZ$48,52,FALSE)</f>
        <v>0</v>
      </c>
      <c r="D26" s="55">
        <f>+VLOOKUP(B26,'Análisis de datos'!$A$5:$AZ$48,35,FALSE)</f>
        <v>0</v>
      </c>
      <c r="E26" s="56" t="s">
        <v>104</v>
      </c>
      <c r="F26" s="55">
        <f>+VLOOKUP(E26,'Análisis de datos'!$A$5:$AZ$48,52,FALSE)</f>
        <v>0</v>
      </c>
      <c r="G26" s="57">
        <f>+VLOOKUP(E26,'Análisis de datos'!$A$5:$AZ$48,35,FALSE)</f>
        <v>0</v>
      </c>
    </row>
    <row r="27" spans="2:13" ht="15.75" customHeight="1">
      <c r="B27" s="54" t="s">
        <v>83</v>
      </c>
      <c r="C27" s="55">
        <f>+VLOOKUP(B27,'Análisis de datos'!$A$5:$AZ$48,52,FALSE)</f>
        <v>0</v>
      </c>
      <c r="D27" s="55">
        <f>+VLOOKUP(B27,'Análisis de datos'!$A$5:$AZ$48,35,FALSE)</f>
        <v>0</v>
      </c>
      <c r="E27" s="56" t="s">
        <v>105</v>
      </c>
      <c r="F27" s="55">
        <f>+VLOOKUP(E27,'Análisis de datos'!$A$5:$AZ$48,52,FALSE)</f>
        <v>0</v>
      </c>
      <c r="G27" s="57">
        <f>+VLOOKUP(E27,'Análisis de datos'!$A$5:$AZ$48,35,FALSE)</f>
        <v>0</v>
      </c>
    </row>
    <row r="28" spans="2:13" ht="15.75" customHeight="1">
      <c r="B28" s="54" t="s">
        <v>84</v>
      </c>
      <c r="C28" s="57">
        <f>+VLOOKUP(B28,'Análisis de datos'!$A$5:$AZ$48,52,FALSE)</f>
        <v>0</v>
      </c>
      <c r="D28" s="57">
        <f>+VLOOKUP(B28,'Análisis de datos'!$A$5:$AZ$48,35,FALSE)</f>
        <v>0</v>
      </c>
      <c r="E28" s="54" t="s">
        <v>106</v>
      </c>
      <c r="F28" s="57">
        <f>+VLOOKUP(E28,'Análisis de datos'!$A$5:$AZ$48,52,FALSE)</f>
        <v>0</v>
      </c>
      <c r="G28" s="57">
        <f>+VLOOKUP(E28,'Análisis de datos'!$A$5:$AZ$48,35,FALSE)</f>
        <v>0</v>
      </c>
    </row>
    <row r="29" spans="2:13" ht="15.75" customHeight="1">
      <c r="B29" s="58" t="s">
        <v>85</v>
      </c>
      <c r="C29" s="57">
        <f>+VLOOKUP(B29,'Análisis de datos'!$A$5:$AZ$48,52,FALSE)</f>
        <v>0</v>
      </c>
      <c r="D29" s="57">
        <f>+VLOOKUP(B29,'Análisis de datos'!$A$5:$AZ$48,35,FALSE)</f>
        <v>0</v>
      </c>
      <c r="E29" s="45"/>
      <c r="F29" s="45"/>
      <c r="G29" s="45"/>
    </row>
    <row r="30" spans="2:13" ht="15.75" customHeight="1">
      <c r="F30" s="46"/>
    </row>
    <row r="31" spans="2:13" ht="15.75" customHeight="1">
      <c r="B31" s="59" t="s">
        <v>112</v>
      </c>
      <c r="C31" s="59"/>
      <c r="D31" s="59"/>
      <c r="E31" s="59"/>
      <c r="J31" s="59" t="s">
        <v>113</v>
      </c>
      <c r="K31" s="59"/>
      <c r="L31" s="59"/>
      <c r="M31" s="59"/>
    </row>
    <row r="32" spans="2:13" ht="15.75" customHeight="1">
      <c r="B32" s="70" t="s">
        <v>3</v>
      </c>
      <c r="C32" s="71" t="s">
        <v>112</v>
      </c>
      <c r="D32" s="70" t="s">
        <v>3</v>
      </c>
      <c r="E32" s="71" t="s">
        <v>112</v>
      </c>
      <c r="J32" s="70" t="s">
        <v>3</v>
      </c>
      <c r="K32" s="71" t="s">
        <v>113</v>
      </c>
      <c r="L32" s="70" t="s">
        <v>3</v>
      </c>
      <c r="M32" s="71" t="s">
        <v>113</v>
      </c>
    </row>
    <row r="33" spans="2:13" ht="15.75" customHeight="1">
      <c r="B33" s="56" t="s">
        <v>64</v>
      </c>
      <c r="C33" s="55">
        <f>+VLOOKUP(B33,'Análisis de datos'!$A$5:$AZ$48,19,FALSE)</f>
        <v>0</v>
      </c>
      <c r="D33" s="56" t="s">
        <v>86</v>
      </c>
      <c r="E33" s="55">
        <f>+VLOOKUP(D33,'Análisis de datos'!$A$5:$AZ$48,19,FALSE)</f>
        <v>0</v>
      </c>
      <c r="J33" s="56" t="s">
        <v>64</v>
      </c>
      <c r="K33" s="55">
        <f>+VLOOKUP(J33,'Análisis de datos'!$A$5:$AZ$48,22,FALSE)</f>
        <v>0</v>
      </c>
      <c r="L33" s="56" t="s">
        <v>86</v>
      </c>
      <c r="M33" s="55">
        <f>+VLOOKUP(L33,'Análisis de datos'!$A$5:$AZ$48,22,FALSE)</f>
        <v>0</v>
      </c>
    </row>
    <row r="34" spans="2:13" ht="15.75" customHeight="1">
      <c r="B34" s="56" t="s">
        <v>65</v>
      </c>
      <c r="C34" s="55">
        <f>+VLOOKUP(B34,'Análisis de datos'!$A$5:$AZ$48,19,FALSE)</f>
        <v>0</v>
      </c>
      <c r="D34" s="56" t="s">
        <v>87</v>
      </c>
      <c r="E34" s="55">
        <f>+VLOOKUP(D34,'Análisis de datos'!$A$5:$AZ$48,19,FALSE)</f>
        <v>0</v>
      </c>
      <c r="J34" s="56" t="s">
        <v>65</v>
      </c>
      <c r="K34" s="55">
        <f>+VLOOKUP(J34,'Análisis de datos'!$A$5:$AZ$48,22,FALSE)</f>
        <v>0</v>
      </c>
      <c r="L34" s="56" t="s">
        <v>87</v>
      </c>
      <c r="M34" s="55">
        <f>+VLOOKUP(L34,'Análisis de datos'!$A$5:$AZ$48,22,FALSE)</f>
        <v>0</v>
      </c>
    </row>
    <row r="35" spans="2:13" ht="15.75" customHeight="1">
      <c r="B35" s="56" t="s">
        <v>66</v>
      </c>
      <c r="C35" s="55">
        <f>+VLOOKUP(B35,'Análisis de datos'!$A$5:$AZ$48,19,FALSE)</f>
        <v>0</v>
      </c>
      <c r="D35" s="56" t="s">
        <v>88</v>
      </c>
      <c r="E35" s="55">
        <f>+VLOOKUP(D35,'Análisis de datos'!$A$5:$AZ$48,19,FALSE)</f>
        <v>0</v>
      </c>
      <c r="J35" s="56" t="s">
        <v>66</v>
      </c>
      <c r="K35" s="55">
        <f>+VLOOKUP(J35,'Análisis de datos'!$A$5:$AZ$48,22,FALSE)</f>
        <v>0</v>
      </c>
      <c r="L35" s="56" t="s">
        <v>88</v>
      </c>
      <c r="M35" s="55">
        <f>+VLOOKUP(L35,'Análisis de datos'!$A$5:$AZ$48,22,FALSE)</f>
        <v>0</v>
      </c>
    </row>
    <row r="36" spans="2:13" ht="15.75" customHeight="1">
      <c r="B36" s="56" t="s">
        <v>67</v>
      </c>
      <c r="C36" s="55">
        <f>+VLOOKUP(B36,'Análisis de datos'!$A$5:$AZ$48,19,FALSE)</f>
        <v>0</v>
      </c>
      <c r="D36" s="56" t="s">
        <v>89</v>
      </c>
      <c r="E36" s="55">
        <f>+VLOOKUP(D36,'Análisis de datos'!$A$5:$AZ$48,19,FALSE)</f>
        <v>0</v>
      </c>
      <c r="J36" s="56" t="s">
        <v>67</v>
      </c>
      <c r="K36" s="55">
        <f>+VLOOKUP(J36,'Análisis de datos'!$A$5:$AZ$48,22,FALSE)</f>
        <v>0</v>
      </c>
      <c r="L36" s="56" t="s">
        <v>89</v>
      </c>
      <c r="M36" s="55">
        <f>+VLOOKUP(L36,'Análisis de datos'!$A$5:$AZ$48,22,FALSE)</f>
        <v>0</v>
      </c>
    </row>
    <row r="37" spans="2:13" ht="15.75" customHeight="1">
      <c r="B37" s="56" t="s">
        <v>68</v>
      </c>
      <c r="C37" s="55">
        <f>+VLOOKUP(B37,'Análisis de datos'!$A$5:$AZ$48,19,FALSE)</f>
        <v>0</v>
      </c>
      <c r="D37" s="56" t="s">
        <v>90</v>
      </c>
      <c r="E37" s="55">
        <f>+VLOOKUP(D37,'Análisis de datos'!$A$5:$AZ$48,19,FALSE)</f>
        <v>0</v>
      </c>
      <c r="J37" s="56" t="s">
        <v>68</v>
      </c>
      <c r="K37" s="55">
        <f>+VLOOKUP(J37,'Análisis de datos'!$A$5:$AZ$48,22,FALSE)</f>
        <v>0</v>
      </c>
      <c r="L37" s="56" t="s">
        <v>90</v>
      </c>
      <c r="M37" s="55">
        <f>+VLOOKUP(L37,'Análisis de datos'!$A$5:$AZ$48,22,FALSE)</f>
        <v>0</v>
      </c>
    </row>
    <row r="38" spans="2:13" ht="15.75" customHeight="1">
      <c r="B38" s="56" t="s">
        <v>70</v>
      </c>
      <c r="C38" s="55">
        <f>+VLOOKUP(B38,'Análisis de datos'!$A$5:$AZ$48,19,FALSE)</f>
        <v>0</v>
      </c>
      <c r="D38" s="56" t="s">
        <v>91</v>
      </c>
      <c r="E38" s="55">
        <f>+VLOOKUP(D38,'Análisis de datos'!$A$5:$AZ$48,19,FALSE)</f>
        <v>0</v>
      </c>
      <c r="J38" s="56" t="s">
        <v>70</v>
      </c>
      <c r="K38" s="55">
        <f>+VLOOKUP(J38,'Análisis de datos'!$A$5:$AZ$48,22,FALSE)</f>
        <v>0</v>
      </c>
      <c r="L38" s="56" t="s">
        <v>91</v>
      </c>
      <c r="M38" s="55">
        <f>+VLOOKUP(L38,'Análisis de datos'!$A$5:$AZ$48,22,FALSE)</f>
        <v>0</v>
      </c>
    </row>
    <row r="39" spans="2:13" ht="15.75" customHeight="1">
      <c r="B39" s="56" t="s">
        <v>69</v>
      </c>
      <c r="C39" s="55">
        <f>+VLOOKUP(B39,'Análisis de datos'!$A$5:$AZ$48,19,FALSE)</f>
        <v>0</v>
      </c>
      <c r="D39" s="56" t="s">
        <v>92</v>
      </c>
      <c r="E39" s="55">
        <f>+VLOOKUP(D39,'Análisis de datos'!$A$5:$AZ$48,19,FALSE)</f>
        <v>0</v>
      </c>
      <c r="J39" s="56" t="s">
        <v>69</v>
      </c>
      <c r="K39" s="55">
        <f>+VLOOKUP(J39,'Análisis de datos'!$A$5:$AZ$48,22,FALSE)</f>
        <v>0</v>
      </c>
      <c r="L39" s="56" t="s">
        <v>92</v>
      </c>
      <c r="M39" s="55">
        <f>+VLOOKUP(L39,'Análisis de datos'!$A$5:$AZ$48,22,FALSE)</f>
        <v>0</v>
      </c>
    </row>
    <row r="40" spans="2:13" ht="15.75" customHeight="1">
      <c r="B40" s="56" t="s">
        <v>71</v>
      </c>
      <c r="C40" s="55">
        <f>+VLOOKUP(B40,'Análisis de datos'!$A$5:$AZ$48,19,FALSE)</f>
        <v>0</v>
      </c>
      <c r="D40" s="56" t="s">
        <v>93</v>
      </c>
      <c r="E40" s="55">
        <f>+VLOOKUP(D40,'Análisis de datos'!$A$5:$AZ$48,19,FALSE)</f>
        <v>0</v>
      </c>
      <c r="J40" s="56" t="s">
        <v>71</v>
      </c>
      <c r="K40" s="55">
        <f>+VLOOKUP(J40,'Análisis de datos'!$A$5:$AZ$48,22,FALSE)</f>
        <v>0</v>
      </c>
      <c r="L40" s="56" t="s">
        <v>93</v>
      </c>
      <c r="M40" s="55">
        <f>+VLOOKUP(L40,'Análisis de datos'!$A$5:$AZ$48,22,FALSE)</f>
        <v>0</v>
      </c>
    </row>
    <row r="41" spans="2:13" ht="15.75" customHeight="1">
      <c r="B41" s="56" t="s">
        <v>72</v>
      </c>
      <c r="C41" s="55">
        <f>+VLOOKUP(B41,'Análisis de datos'!$A$5:$AZ$48,19,FALSE)</f>
        <v>0</v>
      </c>
      <c r="D41" s="56" t="s">
        <v>94</v>
      </c>
      <c r="E41" s="55">
        <f>+VLOOKUP(D41,'Análisis de datos'!$A$5:$AZ$48,19,FALSE)</f>
        <v>0</v>
      </c>
      <c r="J41" s="56" t="s">
        <v>72</v>
      </c>
      <c r="K41" s="55">
        <f>+VLOOKUP(J41,'Análisis de datos'!$A$5:$AZ$48,22,FALSE)</f>
        <v>0</v>
      </c>
      <c r="L41" s="56" t="s">
        <v>94</v>
      </c>
      <c r="M41" s="55">
        <f>+VLOOKUP(L41,'Análisis de datos'!$A$5:$AZ$48,22,FALSE)</f>
        <v>0</v>
      </c>
    </row>
    <row r="42" spans="2:13" ht="15.75" customHeight="1">
      <c r="B42" s="56" t="s">
        <v>73</v>
      </c>
      <c r="C42" s="55">
        <f>+VLOOKUP(B42,'Análisis de datos'!$A$5:$AZ$48,19,FALSE)</f>
        <v>0</v>
      </c>
      <c r="D42" s="56" t="s">
        <v>95</v>
      </c>
      <c r="E42" s="55">
        <f>+VLOOKUP(D42,'Análisis de datos'!$A$5:$AZ$48,19,FALSE)</f>
        <v>0</v>
      </c>
      <c r="J42" s="56" t="s">
        <v>73</v>
      </c>
      <c r="K42" s="55">
        <f>+VLOOKUP(J42,'Análisis de datos'!$A$5:$AZ$48,22,FALSE)</f>
        <v>0</v>
      </c>
      <c r="L42" s="56" t="s">
        <v>95</v>
      </c>
      <c r="M42" s="55">
        <f>+VLOOKUP(L42,'Análisis de datos'!$A$5:$AZ$48,22,FALSE)</f>
        <v>0</v>
      </c>
    </row>
    <row r="43" spans="2:13" ht="15.75" customHeight="1">
      <c r="B43" s="56" t="s">
        <v>74</v>
      </c>
      <c r="C43" s="55">
        <f>+VLOOKUP(B43,'Análisis de datos'!$A$5:$AZ$48,19,FALSE)</f>
        <v>0</v>
      </c>
      <c r="D43" s="56" t="s">
        <v>96</v>
      </c>
      <c r="E43" s="55">
        <f>+VLOOKUP(D43,'Análisis de datos'!$A$5:$AZ$48,19,FALSE)</f>
        <v>0</v>
      </c>
      <c r="J43" s="56" t="s">
        <v>74</v>
      </c>
      <c r="K43" s="55">
        <f>+VLOOKUP(J43,'Análisis de datos'!$A$5:$AZ$48,22,FALSE)</f>
        <v>0</v>
      </c>
      <c r="L43" s="56" t="s">
        <v>96</v>
      </c>
      <c r="M43" s="55">
        <f>+VLOOKUP(L43,'Análisis de datos'!$A$5:$AZ$48,22,FALSE)</f>
        <v>0</v>
      </c>
    </row>
    <row r="44" spans="2:13" ht="15.75" customHeight="1">
      <c r="B44" s="56" t="s">
        <v>75</v>
      </c>
      <c r="C44" s="55">
        <f>+VLOOKUP(B44,'Análisis de datos'!$A$5:$AZ$48,19,FALSE)</f>
        <v>0</v>
      </c>
      <c r="D44" s="56" t="s">
        <v>97</v>
      </c>
      <c r="E44" s="55">
        <f>+VLOOKUP(D44,'Análisis de datos'!$A$5:$AZ$48,19,FALSE)</f>
        <v>0</v>
      </c>
      <c r="J44" s="56" t="s">
        <v>75</v>
      </c>
      <c r="K44" s="55">
        <f>+VLOOKUP(J44,'Análisis de datos'!$A$5:$AZ$48,22,FALSE)</f>
        <v>0</v>
      </c>
      <c r="L44" s="56" t="s">
        <v>97</v>
      </c>
      <c r="M44" s="55">
        <f>+VLOOKUP(L44,'Análisis de datos'!$A$5:$AZ$48,22,FALSE)</f>
        <v>0</v>
      </c>
    </row>
    <row r="45" spans="2:13" ht="15.75" customHeight="1">
      <c r="B45" s="56" t="s">
        <v>76</v>
      </c>
      <c r="C45" s="55">
        <f>+VLOOKUP(B45,'Análisis de datos'!$A$5:$AZ$48,19,FALSE)</f>
        <v>0</v>
      </c>
      <c r="D45" s="56" t="s">
        <v>98</v>
      </c>
      <c r="E45" s="55">
        <f>+VLOOKUP(D45,'Análisis de datos'!$A$5:$AZ$48,19,FALSE)</f>
        <v>0</v>
      </c>
      <c r="J45" s="56" t="s">
        <v>76</v>
      </c>
      <c r="K45" s="55">
        <f>+VLOOKUP(J45,'Análisis de datos'!$A$5:$AZ$48,22,FALSE)</f>
        <v>0</v>
      </c>
      <c r="L45" s="56" t="s">
        <v>98</v>
      </c>
      <c r="M45" s="55">
        <f>+VLOOKUP(L45,'Análisis de datos'!$A$5:$AZ$48,22,FALSE)</f>
        <v>0</v>
      </c>
    </row>
    <row r="46" spans="2:13" ht="15.75" customHeight="1">
      <c r="B46" s="56" t="s">
        <v>77</v>
      </c>
      <c r="C46" s="55">
        <v>4</v>
      </c>
      <c r="D46" s="56" t="s">
        <v>99</v>
      </c>
      <c r="E46" s="55">
        <f>+VLOOKUP(D46,'Análisis de datos'!$A$5:$AZ$48,19,FALSE)</f>
        <v>0</v>
      </c>
      <c r="J46" s="56" t="s">
        <v>77</v>
      </c>
      <c r="K46" s="55">
        <f>+VLOOKUP(J46,'Análisis de datos'!$A$5:$AZ$48,22,FALSE)</f>
        <v>0</v>
      </c>
      <c r="L46" s="56" t="s">
        <v>99</v>
      </c>
      <c r="M46" s="55">
        <f>+VLOOKUP(L46,'Análisis de datos'!$A$5:$AZ$48,22,FALSE)</f>
        <v>0</v>
      </c>
    </row>
    <row r="47" spans="2:13" ht="15.75" customHeight="1">
      <c r="B47" s="56" t="s">
        <v>78</v>
      </c>
      <c r="C47" s="55">
        <f>+VLOOKUP(B47,'Análisis de datos'!$A$5:$AZ$48,19,FALSE)</f>
        <v>0</v>
      </c>
      <c r="D47" s="56" t="s">
        <v>100</v>
      </c>
      <c r="E47" s="55">
        <f>+VLOOKUP(D47,'Análisis de datos'!$A$5:$AZ$48,19,FALSE)</f>
        <v>0</v>
      </c>
      <c r="J47" s="56" t="s">
        <v>78</v>
      </c>
      <c r="K47" s="55">
        <f>+VLOOKUP(J47,'Análisis de datos'!$A$5:$AZ$48,22,FALSE)</f>
        <v>0</v>
      </c>
      <c r="L47" s="56" t="s">
        <v>100</v>
      </c>
      <c r="M47" s="55">
        <f>+VLOOKUP(L47,'Análisis de datos'!$A$5:$AZ$48,22,FALSE)</f>
        <v>0</v>
      </c>
    </row>
    <row r="48" spans="2:13" ht="15.75" customHeight="1">
      <c r="B48" s="56" t="s">
        <v>79</v>
      </c>
      <c r="C48" s="55">
        <f>+VLOOKUP(B48,'Análisis de datos'!$A$5:$AZ$48,19,FALSE)</f>
        <v>0</v>
      </c>
      <c r="D48" s="56" t="s">
        <v>101</v>
      </c>
      <c r="E48" s="55">
        <f>+VLOOKUP(D48,'Análisis de datos'!$A$5:$AZ$48,19,FALSE)</f>
        <v>0</v>
      </c>
      <c r="J48" s="56" t="s">
        <v>79</v>
      </c>
      <c r="K48" s="55">
        <f>+VLOOKUP(J48,'Análisis de datos'!$A$5:$AZ$48,22,FALSE)</f>
        <v>0</v>
      </c>
      <c r="L48" s="56" t="s">
        <v>101</v>
      </c>
      <c r="M48" s="55">
        <f>+VLOOKUP(L48,'Análisis de datos'!$A$5:$AZ$48,22,FALSE)</f>
        <v>0</v>
      </c>
    </row>
    <row r="49" spans="2:13" ht="15.75" customHeight="1">
      <c r="B49" s="56" t="s">
        <v>80</v>
      </c>
      <c r="C49" s="55">
        <f>+VLOOKUP(B49,'Análisis de datos'!$A$5:$AZ$48,19,FALSE)</f>
        <v>0</v>
      </c>
      <c r="D49" s="56" t="s">
        <v>102</v>
      </c>
      <c r="E49" s="55">
        <f>+VLOOKUP(D49,'Análisis de datos'!$A$5:$AZ$48,19,FALSE)</f>
        <v>0</v>
      </c>
      <c r="J49" s="56" t="s">
        <v>80</v>
      </c>
      <c r="K49" s="55">
        <f>+VLOOKUP(J49,'Análisis de datos'!$A$5:$AZ$48,22,FALSE)</f>
        <v>0</v>
      </c>
      <c r="L49" s="56" t="s">
        <v>102</v>
      </c>
      <c r="M49" s="55">
        <f>+VLOOKUP(L49,'Análisis de datos'!$A$5:$AZ$48,22,FALSE)</f>
        <v>0</v>
      </c>
    </row>
    <row r="50" spans="2:13" ht="15.75" customHeight="1">
      <c r="B50" s="56" t="s">
        <v>81</v>
      </c>
      <c r="C50" s="55">
        <f>+VLOOKUP(B50,'Análisis de datos'!$A$5:$AZ$48,19,FALSE)</f>
        <v>0</v>
      </c>
      <c r="D50" s="56" t="s">
        <v>103</v>
      </c>
      <c r="E50" s="55">
        <f>+VLOOKUP(D50,'Análisis de datos'!$A$5:$AZ$48,19,FALSE)</f>
        <v>0</v>
      </c>
      <c r="J50" s="56" t="s">
        <v>81</v>
      </c>
      <c r="K50" s="55">
        <f>+VLOOKUP(J50,'Análisis de datos'!$A$5:$AZ$48,22,FALSE)</f>
        <v>0</v>
      </c>
      <c r="L50" s="56" t="s">
        <v>103</v>
      </c>
      <c r="M50" s="55">
        <f>+VLOOKUP(L50,'Análisis de datos'!$A$5:$AZ$48,22,FALSE)</f>
        <v>0</v>
      </c>
    </row>
    <row r="51" spans="2:13" ht="15.75" customHeight="1">
      <c r="B51" s="56" t="s">
        <v>82</v>
      </c>
      <c r="C51" s="55">
        <f>+VLOOKUP(B51,'Análisis de datos'!$A$5:$AZ$48,19,FALSE)</f>
        <v>0</v>
      </c>
      <c r="D51" s="56" t="s">
        <v>104</v>
      </c>
      <c r="E51" s="55">
        <f>+VLOOKUP(D51,'Análisis de datos'!$A$5:$AZ$48,19,FALSE)</f>
        <v>0</v>
      </c>
      <c r="J51" s="56" t="s">
        <v>82</v>
      </c>
      <c r="K51" s="55">
        <f>+VLOOKUP(J51,'Análisis de datos'!$A$5:$AZ$48,22,FALSE)</f>
        <v>0</v>
      </c>
      <c r="L51" s="56" t="s">
        <v>104</v>
      </c>
      <c r="M51" s="55">
        <f>+VLOOKUP(L51,'Análisis de datos'!$A$5:$AZ$48,22,FALSE)</f>
        <v>0</v>
      </c>
    </row>
    <row r="52" spans="2:13" ht="15.75" customHeight="1">
      <c r="B52" s="56" t="s">
        <v>83</v>
      </c>
      <c r="C52" s="55">
        <f>+VLOOKUP(B52,'Análisis de datos'!$A$5:$AZ$48,19,FALSE)</f>
        <v>0</v>
      </c>
      <c r="D52" s="56" t="s">
        <v>105</v>
      </c>
      <c r="E52" s="55">
        <f>+VLOOKUP(D52,'Análisis de datos'!$A$5:$AZ$48,19,FALSE)</f>
        <v>0</v>
      </c>
      <c r="J52" s="56" t="s">
        <v>83</v>
      </c>
      <c r="K52" s="55">
        <f>+VLOOKUP(J52,'Análisis de datos'!$A$5:$AZ$48,22,FALSE)</f>
        <v>0</v>
      </c>
      <c r="L52" s="56" t="s">
        <v>105</v>
      </c>
      <c r="M52" s="55">
        <f>+VLOOKUP(L52,'Análisis de datos'!$A$5:$AZ$48,22,FALSE)</f>
        <v>0</v>
      </c>
    </row>
    <row r="53" spans="2:13" ht="15.75" customHeight="1">
      <c r="B53" s="56" t="s">
        <v>84</v>
      </c>
      <c r="C53" s="55">
        <f>+VLOOKUP(B53,'Análisis de datos'!$A$5:$AZ$48,19,FALSE)</f>
        <v>0</v>
      </c>
      <c r="D53" s="56" t="s">
        <v>106</v>
      </c>
      <c r="E53" s="55">
        <f>+VLOOKUP(D53,'Análisis de datos'!$A$5:$AZ$48,19,FALSE)</f>
        <v>0</v>
      </c>
      <c r="J53" s="56" t="s">
        <v>84</v>
      </c>
      <c r="K53" s="55">
        <f>+VLOOKUP(J53,'Análisis de datos'!$A$5:$AZ$48,22,FALSE)</f>
        <v>0</v>
      </c>
      <c r="L53" s="56" t="s">
        <v>106</v>
      </c>
      <c r="M53" s="55">
        <f>+VLOOKUP(L53,'Análisis de datos'!$A$5:$AZ$48,22,FALSE)</f>
        <v>0</v>
      </c>
    </row>
    <row r="54" spans="2:13" ht="15.75" customHeight="1">
      <c r="B54" s="60" t="s">
        <v>85</v>
      </c>
      <c r="C54" s="55">
        <f>+VLOOKUP(B54,'Análisis de datos'!$A$5:$AZ$48,19,FALSE)</f>
        <v>0</v>
      </c>
      <c r="E54" s="41"/>
      <c r="J54" s="60" t="s">
        <v>85</v>
      </c>
      <c r="K54" s="55">
        <f>+VLOOKUP(J54,'Análisis de datos'!$A$5:$AZ$48,22,FALSE)</f>
        <v>0</v>
      </c>
      <c r="M54" s="41"/>
    </row>
    <row r="55" spans="2:13" ht="15.75" customHeight="1">
      <c r="C55" s="41"/>
      <c r="E55" s="48"/>
      <c r="M55" s="46"/>
    </row>
    <row r="56" spans="2:13" ht="15.75" customHeight="1"/>
    <row r="57" spans="2:13" ht="15.75" customHeight="1">
      <c r="B57" s="59" t="s">
        <v>114</v>
      </c>
      <c r="C57" s="59"/>
      <c r="D57" s="59"/>
      <c r="E57" s="59"/>
      <c r="J57" s="59" t="s">
        <v>115</v>
      </c>
      <c r="K57" s="59"/>
      <c r="L57" s="59"/>
      <c r="M57" s="59"/>
    </row>
    <row r="58" spans="2:13" ht="15.75" customHeight="1">
      <c r="B58" s="70" t="s">
        <v>3</v>
      </c>
      <c r="C58" s="71" t="s">
        <v>114</v>
      </c>
      <c r="D58" s="70" t="s">
        <v>3</v>
      </c>
      <c r="E58" s="71" t="s">
        <v>114</v>
      </c>
      <c r="J58" s="70" t="s">
        <v>3</v>
      </c>
      <c r="K58" s="71" t="s">
        <v>115</v>
      </c>
      <c r="L58" s="70" t="s">
        <v>3</v>
      </c>
      <c r="M58" s="71" t="s">
        <v>115</v>
      </c>
    </row>
    <row r="59" spans="2:13" ht="15.75" customHeight="1">
      <c r="B59" s="56" t="s">
        <v>64</v>
      </c>
      <c r="C59" s="55">
        <f>+VLOOKUP(B59,'Análisis de datos'!$A$5:$AZ$48,20,FALSE)</f>
        <v>0</v>
      </c>
      <c r="D59" s="56" t="s">
        <v>86</v>
      </c>
      <c r="E59" s="55">
        <f>+VLOOKUP(D59,'Análisis de datos'!$A$5:$AZ$48,20,FALSE)</f>
        <v>0</v>
      </c>
      <c r="J59" s="56" t="s">
        <v>64</v>
      </c>
      <c r="K59" s="55">
        <f>+VLOOKUP(J59,'Análisis de datos'!$A$5:$AZ$48,28,FALSE)</f>
        <v>0</v>
      </c>
      <c r="L59" s="56" t="s">
        <v>86</v>
      </c>
      <c r="M59" s="55">
        <f>+VLOOKUP(L59,'Análisis de datos'!$A$5:$AZ$48,28,FALSE)</f>
        <v>0</v>
      </c>
    </row>
    <row r="60" spans="2:13" ht="15.75" customHeight="1">
      <c r="B60" s="56" t="s">
        <v>65</v>
      </c>
      <c r="C60" s="55">
        <f>+VLOOKUP(B60,'Análisis de datos'!$A$5:$AZ$48,20,FALSE)</f>
        <v>0</v>
      </c>
      <c r="D60" s="56" t="s">
        <v>87</v>
      </c>
      <c r="E60" s="55">
        <f>+VLOOKUP(D60,'Análisis de datos'!$A$5:$AZ$48,20,FALSE)</f>
        <v>0</v>
      </c>
      <c r="J60" s="56" t="s">
        <v>65</v>
      </c>
      <c r="K60" s="55">
        <f>+VLOOKUP(J60,'Análisis de datos'!$A$5:$AZ$48,28,FALSE)</f>
        <v>0</v>
      </c>
      <c r="L60" s="56" t="s">
        <v>87</v>
      </c>
      <c r="M60" s="55">
        <f>+VLOOKUP(L60,'Análisis de datos'!$A$5:$AZ$48,28,FALSE)</f>
        <v>0</v>
      </c>
    </row>
    <row r="61" spans="2:13" ht="15.75" customHeight="1">
      <c r="B61" s="56" t="s">
        <v>66</v>
      </c>
      <c r="C61" s="55">
        <f>+VLOOKUP(B61,'Análisis de datos'!$A$5:$AZ$48,20,FALSE)</f>
        <v>0</v>
      </c>
      <c r="D61" s="56" t="s">
        <v>88</v>
      </c>
      <c r="E61" s="55">
        <f>+VLOOKUP(D61,'Análisis de datos'!$A$5:$AZ$48,20,FALSE)</f>
        <v>0</v>
      </c>
      <c r="J61" s="56" t="s">
        <v>66</v>
      </c>
      <c r="K61" s="55">
        <f>+VLOOKUP(J61,'Análisis de datos'!$A$5:$AZ$48,28,FALSE)</f>
        <v>0</v>
      </c>
      <c r="L61" s="56" t="s">
        <v>88</v>
      </c>
      <c r="M61" s="55">
        <f>+VLOOKUP(L61,'Análisis de datos'!$A$5:$AZ$48,28,FALSE)</f>
        <v>0</v>
      </c>
    </row>
    <row r="62" spans="2:13" ht="15.75" customHeight="1">
      <c r="B62" s="56" t="s">
        <v>67</v>
      </c>
      <c r="C62" s="55">
        <f>+VLOOKUP(B62,'Análisis de datos'!$A$5:$AZ$48,20,FALSE)</f>
        <v>0</v>
      </c>
      <c r="D62" s="56" t="s">
        <v>89</v>
      </c>
      <c r="E62" s="55">
        <f>+VLOOKUP(D62,'Análisis de datos'!$A$5:$AZ$48,20,FALSE)</f>
        <v>0</v>
      </c>
      <c r="J62" s="56" t="s">
        <v>67</v>
      </c>
      <c r="K62" s="55">
        <f>+VLOOKUP(J62,'Análisis de datos'!$A$5:$AZ$48,28,FALSE)</f>
        <v>0</v>
      </c>
      <c r="L62" s="56" t="s">
        <v>89</v>
      </c>
      <c r="M62" s="55">
        <f>+VLOOKUP(L62,'Análisis de datos'!$A$5:$AZ$48,28,FALSE)</f>
        <v>0</v>
      </c>
    </row>
    <row r="63" spans="2:13" ht="15.75" customHeight="1">
      <c r="B63" s="56" t="s">
        <v>68</v>
      </c>
      <c r="C63" s="55">
        <f>+VLOOKUP(B63,'Análisis de datos'!$A$5:$AZ$48,20,FALSE)</f>
        <v>0</v>
      </c>
      <c r="D63" s="56" t="s">
        <v>90</v>
      </c>
      <c r="E63" s="55">
        <f>+VLOOKUP(D63,'Análisis de datos'!$A$5:$AZ$48,20,FALSE)</f>
        <v>0</v>
      </c>
      <c r="J63" s="56" t="s">
        <v>68</v>
      </c>
      <c r="K63" s="55">
        <f>+VLOOKUP(J63,'Análisis de datos'!$A$5:$AZ$48,28,FALSE)</f>
        <v>0</v>
      </c>
      <c r="L63" s="56" t="s">
        <v>90</v>
      </c>
      <c r="M63" s="55">
        <f>+VLOOKUP(L63,'Análisis de datos'!$A$5:$AZ$48,28,FALSE)</f>
        <v>0</v>
      </c>
    </row>
    <row r="64" spans="2:13" ht="15.75" customHeight="1">
      <c r="B64" s="56" t="s">
        <v>70</v>
      </c>
      <c r="C64" s="55">
        <f>+VLOOKUP(B64,'Análisis de datos'!$A$5:$AZ$48,20,FALSE)</f>
        <v>0</v>
      </c>
      <c r="D64" s="56" t="s">
        <v>91</v>
      </c>
      <c r="E64" s="55">
        <f>+VLOOKUP(D64,'Análisis de datos'!$A$5:$AZ$48,20,FALSE)</f>
        <v>0</v>
      </c>
      <c r="J64" s="56" t="s">
        <v>70</v>
      </c>
      <c r="K64" s="55">
        <f>+VLOOKUP(J64,'Análisis de datos'!$A$5:$AZ$48,28,FALSE)</f>
        <v>0</v>
      </c>
      <c r="L64" s="56" t="s">
        <v>91</v>
      </c>
      <c r="M64" s="55">
        <f>+VLOOKUP(L64,'Análisis de datos'!$A$5:$AZ$48,28,FALSE)</f>
        <v>0</v>
      </c>
    </row>
    <row r="65" spans="2:13" ht="15.75" customHeight="1">
      <c r="B65" s="56" t="s">
        <v>69</v>
      </c>
      <c r="C65" s="55">
        <f>+VLOOKUP(B65,'Análisis de datos'!$A$5:$AZ$48,20,FALSE)</f>
        <v>0</v>
      </c>
      <c r="D65" s="56" t="s">
        <v>92</v>
      </c>
      <c r="E65" s="55">
        <f>+VLOOKUP(D65,'Análisis de datos'!$A$5:$AZ$48,20,FALSE)</f>
        <v>0</v>
      </c>
      <c r="J65" s="56" t="s">
        <v>69</v>
      </c>
      <c r="K65" s="55">
        <f>+VLOOKUP(J65,'Análisis de datos'!$A$5:$AZ$48,28,FALSE)</f>
        <v>0</v>
      </c>
      <c r="L65" s="56" t="s">
        <v>92</v>
      </c>
      <c r="M65" s="55">
        <f>+VLOOKUP(L65,'Análisis de datos'!$A$5:$AZ$48,28,FALSE)</f>
        <v>0</v>
      </c>
    </row>
    <row r="66" spans="2:13" ht="15.75" customHeight="1">
      <c r="B66" s="56" t="s">
        <v>71</v>
      </c>
      <c r="C66" s="55">
        <f>+VLOOKUP(B66,'Análisis de datos'!$A$5:$AZ$48,20,FALSE)</f>
        <v>0</v>
      </c>
      <c r="D66" s="56" t="s">
        <v>93</v>
      </c>
      <c r="E66" s="55">
        <f>+VLOOKUP(D66,'Análisis de datos'!$A$5:$AZ$48,20,FALSE)</f>
        <v>0</v>
      </c>
      <c r="J66" s="56" t="s">
        <v>71</v>
      </c>
      <c r="K66" s="55">
        <f>+VLOOKUP(J66,'Análisis de datos'!$A$5:$AZ$48,28,FALSE)</f>
        <v>0</v>
      </c>
      <c r="L66" s="56" t="s">
        <v>93</v>
      </c>
      <c r="M66" s="55">
        <f>+VLOOKUP(L66,'Análisis de datos'!$A$5:$AZ$48,28,FALSE)</f>
        <v>0</v>
      </c>
    </row>
    <row r="67" spans="2:13" ht="15.75" customHeight="1">
      <c r="B67" s="56" t="s">
        <v>72</v>
      </c>
      <c r="C67" s="55">
        <f>+VLOOKUP(B67,'Análisis de datos'!$A$5:$AZ$48,20,FALSE)</f>
        <v>0</v>
      </c>
      <c r="D67" s="56" t="s">
        <v>94</v>
      </c>
      <c r="E67" s="55">
        <f>+VLOOKUP(D67,'Análisis de datos'!$A$5:$AZ$48,20,FALSE)</f>
        <v>0</v>
      </c>
      <c r="J67" s="56" t="s">
        <v>72</v>
      </c>
      <c r="K67" s="55">
        <f>+VLOOKUP(J67,'Análisis de datos'!$A$5:$AZ$48,28,FALSE)</f>
        <v>0</v>
      </c>
      <c r="L67" s="56" t="s">
        <v>94</v>
      </c>
      <c r="M67" s="55">
        <f>+VLOOKUP(L67,'Análisis de datos'!$A$5:$AZ$48,28,FALSE)</f>
        <v>0</v>
      </c>
    </row>
    <row r="68" spans="2:13" ht="15.75" customHeight="1">
      <c r="B68" s="56" t="s">
        <v>73</v>
      </c>
      <c r="C68" s="55">
        <f>+VLOOKUP(B68,'Análisis de datos'!$A$5:$AZ$48,20,FALSE)</f>
        <v>0</v>
      </c>
      <c r="D68" s="56" t="s">
        <v>95</v>
      </c>
      <c r="E68" s="55">
        <f>+VLOOKUP(D68,'Análisis de datos'!$A$5:$AZ$48,20,FALSE)</f>
        <v>0</v>
      </c>
      <c r="J68" s="56" t="s">
        <v>73</v>
      </c>
      <c r="K68" s="55">
        <f>+VLOOKUP(J68,'Análisis de datos'!$A$5:$AZ$48,28,FALSE)</f>
        <v>0</v>
      </c>
      <c r="L68" s="56" t="s">
        <v>95</v>
      </c>
      <c r="M68" s="55">
        <f>+VLOOKUP(L68,'Análisis de datos'!$A$5:$AZ$48,28,FALSE)</f>
        <v>0</v>
      </c>
    </row>
    <row r="69" spans="2:13" ht="15.75" customHeight="1">
      <c r="B69" s="56" t="s">
        <v>74</v>
      </c>
      <c r="C69" s="55">
        <f>+VLOOKUP(B69,'Análisis de datos'!$A$5:$AZ$48,20,FALSE)</f>
        <v>0</v>
      </c>
      <c r="D69" s="56" t="s">
        <v>96</v>
      </c>
      <c r="E69" s="55">
        <f>+VLOOKUP(D69,'Análisis de datos'!$A$5:$AZ$48,20,FALSE)</f>
        <v>0</v>
      </c>
      <c r="J69" s="56" t="s">
        <v>74</v>
      </c>
      <c r="K69" s="55">
        <f>+VLOOKUP(J69,'Análisis de datos'!$A$5:$AZ$48,28,FALSE)</f>
        <v>0</v>
      </c>
      <c r="L69" s="56" t="s">
        <v>96</v>
      </c>
      <c r="M69" s="55">
        <f>+VLOOKUP(L69,'Análisis de datos'!$A$5:$AZ$48,28,FALSE)</f>
        <v>0</v>
      </c>
    </row>
    <row r="70" spans="2:13" ht="15.75" customHeight="1">
      <c r="B70" s="56" t="s">
        <v>75</v>
      </c>
      <c r="C70" s="55">
        <f>+VLOOKUP(B70,'Análisis de datos'!$A$5:$AZ$48,20,FALSE)</f>
        <v>0</v>
      </c>
      <c r="D70" s="56" t="s">
        <v>97</v>
      </c>
      <c r="E70" s="55">
        <f>+VLOOKUP(D70,'Análisis de datos'!$A$5:$AZ$48,20,FALSE)</f>
        <v>0</v>
      </c>
      <c r="J70" s="56" t="s">
        <v>75</v>
      </c>
      <c r="K70" s="55">
        <f>+VLOOKUP(J70,'Análisis de datos'!$A$5:$AZ$48,28,FALSE)</f>
        <v>0</v>
      </c>
      <c r="L70" s="56" t="s">
        <v>97</v>
      </c>
      <c r="M70" s="55">
        <f>+VLOOKUP(L70,'Análisis de datos'!$A$5:$AZ$48,28,FALSE)</f>
        <v>0</v>
      </c>
    </row>
    <row r="71" spans="2:13" ht="15.75" customHeight="1">
      <c r="B71" s="56" t="s">
        <v>76</v>
      </c>
      <c r="C71" s="55">
        <f>+VLOOKUP(B71,'Análisis de datos'!$A$5:$AZ$48,20,FALSE)</f>
        <v>0</v>
      </c>
      <c r="D71" s="56" t="s">
        <v>98</v>
      </c>
      <c r="E71" s="55">
        <f>+VLOOKUP(D71,'Análisis de datos'!$A$5:$AZ$48,20,FALSE)</f>
        <v>0</v>
      </c>
      <c r="J71" s="56" t="s">
        <v>76</v>
      </c>
      <c r="K71" s="55">
        <f>+VLOOKUP(J71,'Análisis de datos'!$A$5:$AZ$48,28,FALSE)</f>
        <v>0</v>
      </c>
      <c r="L71" s="56" t="s">
        <v>98</v>
      </c>
      <c r="M71" s="55">
        <f>+VLOOKUP(L71,'Análisis de datos'!$A$5:$AZ$48,28,FALSE)</f>
        <v>0</v>
      </c>
    </row>
    <row r="72" spans="2:13" ht="15.75" customHeight="1">
      <c r="B72" s="56" t="s">
        <v>77</v>
      </c>
      <c r="C72" s="55">
        <f>+VLOOKUP(B72,'Análisis de datos'!$A$5:$AZ$48,20,FALSE)</f>
        <v>0</v>
      </c>
      <c r="D72" s="56" t="s">
        <v>99</v>
      </c>
      <c r="E72" s="55">
        <f>+VLOOKUP(D72,'Análisis de datos'!$A$5:$AZ$48,20,FALSE)</f>
        <v>0</v>
      </c>
      <c r="J72" s="56" t="s">
        <v>77</v>
      </c>
      <c r="K72" s="55">
        <f>+VLOOKUP(J72,'Análisis de datos'!$A$5:$AZ$48,28,FALSE)</f>
        <v>0</v>
      </c>
      <c r="L72" s="56" t="s">
        <v>99</v>
      </c>
      <c r="M72" s="55">
        <f>+VLOOKUP(L72,'Análisis de datos'!$A$5:$AZ$48,28,FALSE)</f>
        <v>0</v>
      </c>
    </row>
    <row r="73" spans="2:13" ht="15.75" customHeight="1">
      <c r="B73" s="56" t="s">
        <v>78</v>
      </c>
      <c r="C73" s="55">
        <f>+VLOOKUP(B73,'Análisis de datos'!$A$5:$AZ$48,20,FALSE)</f>
        <v>0</v>
      </c>
      <c r="D73" s="56" t="s">
        <v>100</v>
      </c>
      <c r="E73" s="55">
        <f>+VLOOKUP(D73,'Análisis de datos'!$A$5:$AZ$48,20,FALSE)</f>
        <v>0</v>
      </c>
      <c r="J73" s="56" t="s">
        <v>78</v>
      </c>
      <c r="K73" s="55">
        <f>+VLOOKUP(J73,'Análisis de datos'!$A$5:$AZ$48,28,FALSE)</f>
        <v>0</v>
      </c>
      <c r="L73" s="56" t="s">
        <v>100</v>
      </c>
      <c r="M73" s="55">
        <f>+VLOOKUP(L73,'Análisis de datos'!$A$5:$AZ$48,28,FALSE)</f>
        <v>0</v>
      </c>
    </row>
    <row r="74" spans="2:13" ht="15.75" customHeight="1">
      <c r="B74" s="56" t="s">
        <v>79</v>
      </c>
      <c r="C74" s="55">
        <f>+VLOOKUP(B74,'Análisis de datos'!$A$5:$AZ$48,20,FALSE)</f>
        <v>0</v>
      </c>
      <c r="D74" s="56" t="s">
        <v>101</v>
      </c>
      <c r="E74" s="55">
        <f>+VLOOKUP(D74,'Análisis de datos'!$A$5:$AZ$48,20,FALSE)</f>
        <v>0</v>
      </c>
      <c r="J74" s="56" t="s">
        <v>79</v>
      </c>
      <c r="K74" s="55">
        <f>+VLOOKUP(J74,'Análisis de datos'!$A$5:$AZ$48,28,FALSE)</f>
        <v>0</v>
      </c>
      <c r="L74" s="56" t="s">
        <v>101</v>
      </c>
      <c r="M74" s="55">
        <f>+VLOOKUP(L74,'Análisis de datos'!$A$5:$AZ$48,28,FALSE)</f>
        <v>0</v>
      </c>
    </row>
    <row r="75" spans="2:13" ht="15.75" customHeight="1">
      <c r="B75" s="56" t="s">
        <v>80</v>
      </c>
      <c r="C75" s="55">
        <f>+VLOOKUP(B75,'Análisis de datos'!$A$5:$AZ$48,20,FALSE)</f>
        <v>0</v>
      </c>
      <c r="D75" s="56" t="s">
        <v>102</v>
      </c>
      <c r="E75" s="55">
        <f>+VLOOKUP(D75,'Análisis de datos'!$A$5:$AZ$48,20,FALSE)</f>
        <v>0</v>
      </c>
      <c r="J75" s="56" t="s">
        <v>80</v>
      </c>
      <c r="K75" s="55">
        <f>+VLOOKUP(J75,'Análisis de datos'!$A$5:$AZ$48,28,FALSE)</f>
        <v>0</v>
      </c>
      <c r="L75" s="56" t="s">
        <v>102</v>
      </c>
      <c r="M75" s="55">
        <f>+VLOOKUP(L75,'Análisis de datos'!$A$5:$AZ$48,28,FALSE)</f>
        <v>0</v>
      </c>
    </row>
    <row r="76" spans="2:13" ht="15.75" customHeight="1">
      <c r="B76" s="56" t="s">
        <v>81</v>
      </c>
      <c r="C76" s="55">
        <f>+VLOOKUP(B76,'Análisis de datos'!$A$5:$AZ$48,20,FALSE)</f>
        <v>0</v>
      </c>
      <c r="D76" s="56" t="s">
        <v>103</v>
      </c>
      <c r="E76" s="55">
        <f>+VLOOKUP(D76,'Análisis de datos'!$A$5:$AZ$48,20,FALSE)</f>
        <v>0</v>
      </c>
      <c r="J76" s="56" t="s">
        <v>81</v>
      </c>
      <c r="K76" s="55">
        <f>+VLOOKUP(J76,'Análisis de datos'!$A$5:$AZ$48,28,FALSE)</f>
        <v>0</v>
      </c>
      <c r="L76" s="56" t="s">
        <v>103</v>
      </c>
      <c r="M76" s="55">
        <f>+VLOOKUP(L76,'Análisis de datos'!$A$5:$AZ$48,28,FALSE)</f>
        <v>0</v>
      </c>
    </row>
    <row r="77" spans="2:13" ht="15.75" customHeight="1">
      <c r="B77" s="56" t="s">
        <v>82</v>
      </c>
      <c r="C77" s="55">
        <f>+VLOOKUP(B77,'Análisis de datos'!$A$5:$AZ$48,20,FALSE)</f>
        <v>0</v>
      </c>
      <c r="D77" s="56" t="s">
        <v>104</v>
      </c>
      <c r="E77" s="55">
        <f>+VLOOKUP(D77,'Análisis de datos'!$A$5:$AZ$48,20,FALSE)</f>
        <v>0</v>
      </c>
      <c r="J77" s="56" t="s">
        <v>82</v>
      </c>
      <c r="K77" s="55">
        <f>+VLOOKUP(J77,'Análisis de datos'!$A$5:$AZ$48,28,FALSE)</f>
        <v>0</v>
      </c>
      <c r="L77" s="56" t="s">
        <v>104</v>
      </c>
      <c r="M77" s="55">
        <f>+VLOOKUP(L77,'Análisis de datos'!$A$5:$AZ$48,28,FALSE)</f>
        <v>0</v>
      </c>
    </row>
    <row r="78" spans="2:13" ht="15.75" customHeight="1">
      <c r="B78" s="56" t="s">
        <v>83</v>
      </c>
      <c r="C78" s="55">
        <f>+VLOOKUP(B78,'Análisis de datos'!$A$5:$AZ$48,20,FALSE)</f>
        <v>0</v>
      </c>
      <c r="D78" s="56" t="s">
        <v>105</v>
      </c>
      <c r="E78" s="55">
        <f>+VLOOKUP(D78,'Análisis de datos'!$A$5:$AZ$48,20,FALSE)</f>
        <v>0</v>
      </c>
      <c r="J78" s="56" t="s">
        <v>83</v>
      </c>
      <c r="K78" s="55">
        <f>+VLOOKUP(J78,'Análisis de datos'!$A$5:$AZ$48,28,FALSE)</f>
        <v>0</v>
      </c>
      <c r="L78" s="56" t="s">
        <v>105</v>
      </c>
      <c r="M78" s="55">
        <f>+VLOOKUP(L78,'Análisis de datos'!$A$5:$AZ$48,28,FALSE)</f>
        <v>0</v>
      </c>
    </row>
    <row r="79" spans="2:13" ht="15.75" customHeight="1">
      <c r="B79" s="56" t="s">
        <v>84</v>
      </c>
      <c r="C79" s="55">
        <f>+VLOOKUP(B79,'Análisis de datos'!$A$5:$AZ$48,20,FALSE)</f>
        <v>0</v>
      </c>
      <c r="D79" s="56" t="s">
        <v>106</v>
      </c>
      <c r="E79" s="55">
        <f>+VLOOKUP(D79,'Análisis de datos'!$A$5:$AZ$48,20,FALSE)</f>
        <v>0</v>
      </c>
      <c r="J79" s="56" t="s">
        <v>84</v>
      </c>
      <c r="K79" s="55">
        <f>+VLOOKUP(J79,'Análisis de datos'!$A$5:$AZ$48,28,FALSE)</f>
        <v>0</v>
      </c>
      <c r="L79" s="56" t="s">
        <v>106</v>
      </c>
      <c r="M79" s="55">
        <f>+VLOOKUP(L79,'Análisis de datos'!$A$5:$AZ$48,28,FALSE)</f>
        <v>0</v>
      </c>
    </row>
    <row r="80" spans="2:13" ht="30" customHeight="1">
      <c r="B80" s="60" t="s">
        <v>85</v>
      </c>
      <c r="C80" s="55">
        <f>+VLOOKUP(B80,'Análisis de datos'!$A$5:$AZ$48,20,FALSE)</f>
        <v>0</v>
      </c>
      <c r="J80" s="60" t="s">
        <v>85</v>
      </c>
      <c r="K80" s="55">
        <f>+VLOOKUP(J80,'Análisis de datos'!$A$5:$AZ$48,28,FALSE)</f>
        <v>0</v>
      </c>
      <c r="M80" s="41"/>
    </row>
    <row r="81" spans="2:13" ht="15" customHeight="1">
      <c r="E81" s="47"/>
      <c r="M81" s="46"/>
    </row>
    <row r="82" spans="2:13" ht="15.75" customHeight="1"/>
    <row r="83" spans="2:13" ht="24.75" customHeight="1">
      <c r="B83" s="61" t="s">
        <v>116</v>
      </c>
      <c r="C83" s="61"/>
      <c r="D83" s="61"/>
      <c r="E83" s="61"/>
      <c r="F83" s="61"/>
      <c r="G83" s="61"/>
      <c r="H83" s="61"/>
      <c r="I83" s="61"/>
      <c r="J83" s="61"/>
    </row>
    <row r="84" spans="2:13" ht="15.75" customHeight="1"/>
    <row r="85" spans="2:13" ht="14.25" customHeight="1">
      <c r="B85" s="51" t="s">
        <v>3</v>
      </c>
      <c r="C85" s="53" t="s">
        <v>117</v>
      </c>
      <c r="D85" s="53"/>
      <c r="E85" s="51" t="s">
        <v>3</v>
      </c>
      <c r="F85" s="62" t="s">
        <v>117</v>
      </c>
      <c r="G85" s="63"/>
      <c r="H85" s="51" t="s">
        <v>3</v>
      </c>
      <c r="I85" s="62" t="s">
        <v>117</v>
      </c>
      <c r="J85" s="63"/>
    </row>
    <row r="86" spans="2:13" ht="15.75" customHeight="1">
      <c r="B86" s="51"/>
      <c r="C86" s="52" t="s">
        <v>110</v>
      </c>
      <c r="D86" s="52" t="s">
        <v>111</v>
      </c>
      <c r="E86" s="51"/>
      <c r="F86" s="52" t="s">
        <v>110</v>
      </c>
      <c r="G86" s="52" t="s">
        <v>111</v>
      </c>
      <c r="H86" s="51"/>
      <c r="I86" s="52" t="s">
        <v>110</v>
      </c>
      <c r="J86" s="52" t="s">
        <v>111</v>
      </c>
    </row>
    <row r="87" spans="2:13" ht="15.75" customHeight="1">
      <c r="B87" s="64" t="s">
        <v>64</v>
      </c>
      <c r="C87" s="55">
        <f>+VLOOKUP(B87,'Análisis de datos'!$A$5:$AZ$48,38,FALSE)</f>
        <v>0</v>
      </c>
      <c r="D87" s="55">
        <f>+VLOOKUP(B87,'Análisis de datos'!$A$5:$AZ$48,21,FALSE)</f>
        <v>0</v>
      </c>
      <c r="E87" s="55" t="s">
        <v>79</v>
      </c>
      <c r="F87" s="55">
        <f>+VLOOKUP(E87,'Análisis de datos'!$A$5:$AZ$48,38,FALSE)</f>
        <v>0</v>
      </c>
      <c r="G87" s="55">
        <f>+VLOOKUP(E87,'Análisis de datos'!$A$5:$AZ$48,21,FALSE)</f>
        <v>0</v>
      </c>
      <c r="H87" s="64" t="s">
        <v>94</v>
      </c>
      <c r="I87" s="55">
        <f>+VLOOKUP(H87,'Análisis de datos'!$A$5:$AZ$48,38,FALSE)</f>
        <v>0</v>
      </c>
      <c r="J87" s="55">
        <f>+VLOOKUP(H87,'Análisis de datos'!$A$5:$AZ$48,21,FALSE)</f>
        <v>0</v>
      </c>
    </row>
    <row r="88" spans="2:13" ht="15.75" customHeight="1">
      <c r="B88" s="64" t="s">
        <v>65</v>
      </c>
      <c r="C88" s="55">
        <v>0</v>
      </c>
      <c r="D88" s="55">
        <f>+VLOOKUP(B88,'Análisis de datos'!$A$5:$AZ$48,21,FALSE)</f>
        <v>0</v>
      </c>
      <c r="E88" s="55" t="s">
        <v>80</v>
      </c>
      <c r="F88" s="55">
        <f>+VLOOKUP(E88,'Análisis de datos'!$A$5:$AZ$48,38,FALSE)</f>
        <v>0</v>
      </c>
      <c r="G88" s="55">
        <f>+VLOOKUP(E88,'Análisis de datos'!$A$5:$AZ$48,21,FALSE)</f>
        <v>0</v>
      </c>
      <c r="H88" s="64" t="s">
        <v>95</v>
      </c>
      <c r="I88" s="55">
        <f>+VLOOKUP(H88,'Análisis de datos'!$A$5:$AZ$48,38,FALSE)</f>
        <v>0</v>
      </c>
      <c r="J88" s="55">
        <f>+VLOOKUP(H88,'Análisis de datos'!$A$5:$AZ$48,21,FALSE)</f>
        <v>0</v>
      </c>
    </row>
    <row r="89" spans="2:13" ht="15.75" customHeight="1">
      <c r="B89" s="64" t="s">
        <v>66</v>
      </c>
      <c r="C89" s="55">
        <f>+VLOOKUP(B89,'Análisis de datos'!$A$5:$AZ$48,38,FALSE)</f>
        <v>0</v>
      </c>
      <c r="D89" s="55">
        <f>+VLOOKUP(B89,'Análisis de datos'!$A$5:$AZ$48,21,FALSE)</f>
        <v>0</v>
      </c>
      <c r="E89" s="55" t="s">
        <v>81</v>
      </c>
      <c r="F89" s="55">
        <v>0</v>
      </c>
      <c r="G89" s="55">
        <f>+VLOOKUP(E89,'Análisis de datos'!$A$5:$AZ$48,21,FALSE)</f>
        <v>0</v>
      </c>
      <c r="H89" s="64" t="s">
        <v>96</v>
      </c>
      <c r="I89" s="55">
        <f>+VLOOKUP(H89,'Análisis de datos'!$A$5:$AZ$48,38,FALSE)</f>
        <v>0</v>
      </c>
      <c r="J89" s="55">
        <f>+VLOOKUP(H89,'Análisis de datos'!$A$5:$AZ$48,21,FALSE)</f>
        <v>0</v>
      </c>
    </row>
    <row r="90" spans="2:13" ht="15.75" customHeight="1">
      <c r="B90" s="56" t="s">
        <v>67</v>
      </c>
      <c r="C90" s="55">
        <f>+VLOOKUP(B90,'Análisis de datos'!$A$5:$AZ$48,38,FALSE)</f>
        <v>0</v>
      </c>
      <c r="D90" s="55">
        <f>+VLOOKUP(B90,'Análisis de datos'!$A$5:$AZ$48,21,FALSE)</f>
        <v>0</v>
      </c>
      <c r="E90" s="55" t="s">
        <v>82</v>
      </c>
      <c r="F90" s="55">
        <f>+VLOOKUP(E90,'Análisis de datos'!$A$5:$AZ$48,38,FALSE)</f>
        <v>0</v>
      </c>
      <c r="G90" s="55">
        <f>+VLOOKUP(E90,'Análisis de datos'!$A$5:$AZ$48,21,FALSE)</f>
        <v>0</v>
      </c>
      <c r="H90" s="64" t="s">
        <v>97</v>
      </c>
      <c r="I90" s="55">
        <f>+VLOOKUP(H90,'Análisis de datos'!$A$5:$AZ$48,38,FALSE)</f>
        <v>0</v>
      </c>
      <c r="J90" s="55">
        <f>+VLOOKUP(H90,'Análisis de datos'!$A$5:$AZ$48,21,FALSE)</f>
        <v>0</v>
      </c>
    </row>
    <row r="91" spans="2:13" ht="15.75" customHeight="1">
      <c r="B91" s="64" t="s">
        <v>68</v>
      </c>
      <c r="C91" s="55">
        <f>+VLOOKUP(B91,'Análisis de datos'!$A$5:$AZ$48,38,FALSE)</f>
        <v>0</v>
      </c>
      <c r="D91" s="55">
        <f>+VLOOKUP(B91,'Análisis de datos'!$A$5:$AZ$48,21,FALSE)</f>
        <v>0</v>
      </c>
      <c r="E91" s="55" t="s">
        <v>83</v>
      </c>
      <c r="F91" s="55">
        <f>+VLOOKUP(E91,'Análisis de datos'!$A$5:$AZ$48,38,FALSE)</f>
        <v>0</v>
      </c>
      <c r="G91" s="55">
        <f>+VLOOKUP(E91,'Análisis de datos'!$A$5:$AZ$48,21,FALSE)</f>
        <v>0</v>
      </c>
      <c r="H91" s="64" t="s">
        <v>98</v>
      </c>
      <c r="I91" s="55">
        <f>+VLOOKUP(H91,'Análisis de datos'!$A$5:$AZ$48,38,FALSE)</f>
        <v>0</v>
      </c>
      <c r="J91" s="55">
        <f>+VLOOKUP(H91,'Análisis de datos'!$A$5:$AZ$48,21,FALSE)</f>
        <v>0</v>
      </c>
    </row>
    <row r="92" spans="2:13" ht="15.75" customHeight="1">
      <c r="B92" s="64" t="s">
        <v>70</v>
      </c>
      <c r="C92" s="55">
        <f>+VLOOKUP(B92,'Análisis de datos'!$A$5:$AZ$48,38,FALSE)</f>
        <v>0</v>
      </c>
      <c r="D92" s="55">
        <f>+VLOOKUP(B92,'Análisis de datos'!$A$5:$AZ$48,21,FALSE)</f>
        <v>0</v>
      </c>
      <c r="E92" s="55" t="s">
        <v>84</v>
      </c>
      <c r="F92" s="55">
        <f>+VLOOKUP(E92,'Análisis de datos'!$A$5:$AZ$48,38,FALSE)</f>
        <v>0</v>
      </c>
      <c r="G92" s="55">
        <f>+VLOOKUP(E92,'Análisis de datos'!$A$5:$AZ$48,21,FALSE)</f>
        <v>0</v>
      </c>
      <c r="H92" s="64" t="s">
        <v>99</v>
      </c>
      <c r="I92" s="55">
        <f>+VLOOKUP(H92,'Análisis de datos'!$A$5:$AZ$48,38,FALSE)</f>
        <v>0</v>
      </c>
      <c r="J92" s="55">
        <f>+VLOOKUP(H92,'Análisis de datos'!$A$5:$AZ$48,21,FALSE)</f>
        <v>0</v>
      </c>
    </row>
    <row r="93" spans="2:13" ht="15.75" customHeight="1">
      <c r="B93" s="64" t="s">
        <v>69</v>
      </c>
      <c r="C93" s="55">
        <f>+VLOOKUP(B93,'Análisis de datos'!$A$5:$AZ$48,38,FALSE)</f>
        <v>0</v>
      </c>
      <c r="D93" s="55">
        <f>+VLOOKUP(B93,'Análisis de datos'!$A$5:$AZ$48,21,FALSE)</f>
        <v>0</v>
      </c>
      <c r="E93" s="55" t="s">
        <v>85</v>
      </c>
      <c r="F93" s="55">
        <f>+VLOOKUP(E93,'Análisis de datos'!$A$5:$AZ$48,38,FALSE)</f>
        <v>0</v>
      </c>
      <c r="G93" s="55">
        <f>+VLOOKUP(E93,'Análisis de datos'!$A$5:$AZ$48,21,FALSE)</f>
        <v>0</v>
      </c>
      <c r="H93" s="64" t="s">
        <v>100</v>
      </c>
      <c r="I93" s="55">
        <f>+VLOOKUP(H93,'Análisis de datos'!$A$5:$AZ$48,38,FALSE)</f>
        <v>0</v>
      </c>
      <c r="J93" s="55">
        <f>+VLOOKUP(H93,'Análisis de datos'!$A$5:$AZ$48,21,FALSE)</f>
        <v>0</v>
      </c>
    </row>
    <row r="94" spans="2:13" ht="15.75" customHeight="1">
      <c r="B94" s="64" t="s">
        <v>71</v>
      </c>
      <c r="C94" s="55">
        <f>+VLOOKUP(B94,'Análisis de datos'!$A$5:$AZ$48,38,FALSE)</f>
        <v>0</v>
      </c>
      <c r="D94" s="55">
        <f>+VLOOKUP(B94,'Análisis de datos'!$A$5:$AZ$48,21,FALSE)</f>
        <v>0</v>
      </c>
      <c r="E94" s="55" t="s">
        <v>86</v>
      </c>
      <c r="F94" s="55">
        <f>+VLOOKUP(E94,'Análisis de datos'!$A$5:$AZ$48,38,FALSE)</f>
        <v>0</v>
      </c>
      <c r="G94" s="55">
        <f>+VLOOKUP(E94,'Análisis de datos'!$A$5:$AZ$48,21,FALSE)</f>
        <v>0</v>
      </c>
      <c r="H94" s="65" t="s">
        <v>101</v>
      </c>
      <c r="I94" s="55">
        <f>+VLOOKUP(H94,'Análisis de datos'!$A$5:$AZ$48,38,FALSE)</f>
        <v>0</v>
      </c>
      <c r="J94" s="55">
        <f>+VLOOKUP(H94,'Análisis de datos'!$A$5:$AZ$48,21,FALSE)</f>
        <v>0</v>
      </c>
    </row>
    <row r="95" spans="2:13" ht="15.75" customHeight="1">
      <c r="B95" s="64" t="s">
        <v>72</v>
      </c>
      <c r="C95" s="55">
        <f>+VLOOKUP(B95,'Análisis de datos'!$A$5:$AZ$48,38,FALSE)</f>
        <v>0</v>
      </c>
      <c r="D95" s="55">
        <f>+VLOOKUP(B95,'Análisis de datos'!$A$5:$AZ$48,21,FALSE)</f>
        <v>0</v>
      </c>
      <c r="E95" s="55" t="s">
        <v>87</v>
      </c>
      <c r="F95" s="55">
        <f>+VLOOKUP(E95,'Análisis de datos'!$A$5:$AZ$48,38,FALSE)</f>
        <v>0</v>
      </c>
      <c r="G95" s="55">
        <f>+VLOOKUP(E95,'Análisis de datos'!$A$5:$AZ$48,21,FALSE)</f>
        <v>0</v>
      </c>
      <c r="H95" s="64" t="s">
        <v>102</v>
      </c>
      <c r="I95" s="55">
        <f>+VLOOKUP(H95,'Análisis de datos'!$A$5:$AZ$48,38,FALSE)</f>
        <v>0</v>
      </c>
      <c r="J95" s="55">
        <f>+VLOOKUP(H95,'Análisis de datos'!$A$5:$AZ$48,21,FALSE)</f>
        <v>0</v>
      </c>
    </row>
    <row r="96" spans="2:13" ht="15.75" customHeight="1">
      <c r="B96" s="64" t="s">
        <v>73</v>
      </c>
      <c r="C96" s="55">
        <f>+VLOOKUP(B96,'Análisis de datos'!$A$5:$AZ$48,38,FALSE)</f>
        <v>0</v>
      </c>
      <c r="D96" s="55">
        <f>+VLOOKUP(B96,'Análisis de datos'!$A$5:$AZ$48,21,FALSE)</f>
        <v>0</v>
      </c>
      <c r="E96" s="55" t="s">
        <v>88</v>
      </c>
      <c r="F96" s="55">
        <f>+VLOOKUP(E96,'Análisis de datos'!$A$5:$AZ$48,38,FALSE)</f>
        <v>0</v>
      </c>
      <c r="G96" s="55">
        <f>+VLOOKUP(E96,'Análisis de datos'!$A$5:$AZ$48,21,FALSE)</f>
        <v>0</v>
      </c>
      <c r="H96" s="64" t="s">
        <v>103</v>
      </c>
      <c r="I96" s="55">
        <f>+VLOOKUP(H96,'Análisis de datos'!$A$5:$AZ$48,38,FALSE)</f>
        <v>0</v>
      </c>
      <c r="J96" s="55">
        <f>+VLOOKUP(H96,'Análisis de datos'!$A$5:$AZ$48,21,FALSE)</f>
        <v>0</v>
      </c>
    </row>
    <row r="97" spans="2:25" ht="15.75" customHeight="1">
      <c r="B97" s="64" t="s">
        <v>74</v>
      </c>
      <c r="C97" s="55">
        <f>+VLOOKUP(B97,'Análisis de datos'!$A$5:$AZ$48,38,FALSE)</f>
        <v>0</v>
      </c>
      <c r="D97" s="55">
        <f>+VLOOKUP(B97,'Análisis de datos'!$A$5:$AZ$48,21,FALSE)</f>
        <v>0</v>
      </c>
      <c r="E97" s="55" t="s">
        <v>89</v>
      </c>
      <c r="F97" s="55">
        <f>+VLOOKUP(E97,'Análisis de datos'!$A$5:$AZ$48,38,FALSE)</f>
        <v>0</v>
      </c>
      <c r="G97" s="55">
        <f>+VLOOKUP(E97,'Análisis de datos'!$A$5:$AZ$48,21,FALSE)</f>
        <v>0</v>
      </c>
      <c r="H97" s="64" t="s">
        <v>104</v>
      </c>
      <c r="I97" s="55">
        <f>+VLOOKUP(H97,'Análisis de datos'!$A$5:$AZ$48,38,FALSE)</f>
        <v>0</v>
      </c>
      <c r="J97" s="55">
        <f>+VLOOKUP(H97,'Análisis de datos'!$A$5:$AZ$48,21,FALSE)</f>
        <v>0</v>
      </c>
    </row>
    <row r="98" spans="2:25" ht="15.75" customHeight="1">
      <c r="B98" s="64" t="s">
        <v>75</v>
      </c>
      <c r="C98" s="55">
        <f>+VLOOKUP(B98,'Análisis de datos'!$A$5:$AZ$48,38,FALSE)</f>
        <v>0</v>
      </c>
      <c r="D98" s="55">
        <f>+VLOOKUP(B98,'Análisis de datos'!$A$5:$AZ$48,21,FALSE)</f>
        <v>0</v>
      </c>
      <c r="E98" s="55" t="s">
        <v>90</v>
      </c>
      <c r="F98" s="55">
        <f>+VLOOKUP(E98,'Análisis de datos'!$A$5:$AZ$48,38,FALSE)</f>
        <v>0</v>
      </c>
      <c r="G98" s="55">
        <f>+VLOOKUP(E98,'Análisis de datos'!$A$5:$AZ$48,21,FALSE)</f>
        <v>0</v>
      </c>
      <c r="H98" s="64" t="s">
        <v>105</v>
      </c>
      <c r="I98" s="55">
        <f>+VLOOKUP(H98,'Análisis de datos'!$A$5:$AZ$48,38,FALSE)</f>
        <v>0</v>
      </c>
      <c r="J98" s="55">
        <f>+VLOOKUP(H98,'Análisis de datos'!$A$5:$AZ$48,21,FALSE)</f>
        <v>0</v>
      </c>
    </row>
    <row r="99" spans="2:25" ht="15.75" customHeight="1">
      <c r="B99" s="64" t="s">
        <v>76</v>
      </c>
      <c r="C99" s="55">
        <f>+VLOOKUP(B99,'Análisis de datos'!$A$5:$AZ$48,38,FALSE)</f>
        <v>0</v>
      </c>
      <c r="D99" s="55">
        <f>+VLOOKUP(B99,'Análisis de datos'!$A$5:$AZ$48,21,FALSE)</f>
        <v>0</v>
      </c>
      <c r="E99" s="55" t="s">
        <v>91</v>
      </c>
      <c r="F99" s="55">
        <f>+VLOOKUP(E99,'Análisis de datos'!$A$5:$AZ$48,38,FALSE)</f>
        <v>0</v>
      </c>
      <c r="G99" s="55">
        <f>+VLOOKUP(E99,'Análisis de datos'!$A$5:$AZ$48,21,FALSE)</f>
        <v>0</v>
      </c>
      <c r="H99" s="64" t="s">
        <v>106</v>
      </c>
      <c r="I99" s="55">
        <f>+VLOOKUP(H99,'Análisis de datos'!$A$5:$AZ$48,38,FALSE)</f>
        <v>0</v>
      </c>
      <c r="J99" s="55">
        <f>+VLOOKUP(H99,'Análisis de datos'!$A$5:$AZ$48,21,FALSE)</f>
        <v>0</v>
      </c>
      <c r="Q99" s="41"/>
      <c r="R99" s="41"/>
      <c r="S99" s="41"/>
      <c r="T99" s="41"/>
      <c r="U99" s="41"/>
      <c r="V99" s="41"/>
      <c r="W99" s="41"/>
      <c r="X99" s="41"/>
      <c r="Y99" s="41"/>
    </row>
    <row r="100" spans="2:25" ht="15.75" customHeight="1">
      <c r="B100" s="64" t="s">
        <v>77</v>
      </c>
      <c r="C100" s="55">
        <f>+VLOOKUP(B100,'Análisis de datos'!$A$5:$AZ$48,38,FALSE)</f>
        <v>0</v>
      </c>
      <c r="D100" s="55">
        <f>+VLOOKUP(B100,'Análisis de datos'!$A$5:$AZ$48,21,FALSE)</f>
        <v>0</v>
      </c>
      <c r="E100" s="55" t="s">
        <v>92</v>
      </c>
      <c r="F100" s="55">
        <f>+VLOOKUP(E100,'Análisis de datos'!$A$5:$AZ$48,38,FALSE)</f>
        <v>0</v>
      </c>
      <c r="G100" s="55">
        <f>+VLOOKUP(E100,'Análisis de datos'!$A$5:$AZ$48,21,FALSE)</f>
        <v>0</v>
      </c>
      <c r="H100" s="41"/>
      <c r="I100" s="41"/>
      <c r="J100" s="41"/>
    </row>
    <row r="101" spans="2:25" ht="15" customHeight="1">
      <c r="B101" s="64" t="s">
        <v>78</v>
      </c>
      <c r="C101" s="55">
        <f>+VLOOKUP(B101,'Análisis de datos'!$A$5:$AZ$48,38,FALSE)</f>
        <v>0</v>
      </c>
      <c r="D101" s="55">
        <f>+VLOOKUP(B101,'Análisis de datos'!$A$5:$AZ$48,21,FALSE)</f>
        <v>0</v>
      </c>
      <c r="E101" s="55" t="s">
        <v>93</v>
      </c>
      <c r="F101" s="55">
        <f>+VLOOKUP(E101,'Análisis de datos'!$A$5:$AZ$48,38,FALSE)</f>
        <v>0</v>
      </c>
      <c r="G101" s="55">
        <f>+VLOOKUP(E101,'Análisis de datos'!$A$5:$AZ$48,21,FALSE)</f>
        <v>0</v>
      </c>
      <c r="H101" s="41"/>
      <c r="I101" s="41"/>
      <c r="J101" s="48"/>
    </row>
    <row r="103" spans="2:25" ht="15.75" customHeight="1"/>
    <row r="104" spans="2:25" ht="28.5" customHeight="1">
      <c r="B104" s="61" t="s">
        <v>118</v>
      </c>
      <c r="C104" s="61"/>
      <c r="D104" s="61"/>
      <c r="E104" s="61"/>
      <c r="F104" s="61"/>
      <c r="G104" s="61"/>
      <c r="H104" s="61"/>
      <c r="I104" s="61"/>
      <c r="J104" s="61"/>
    </row>
    <row r="105" spans="2:25" ht="15.75" customHeight="1"/>
    <row r="106" spans="2:25" ht="14.25" customHeight="1">
      <c r="B106" s="51" t="s">
        <v>3</v>
      </c>
      <c r="C106" s="53" t="s">
        <v>119</v>
      </c>
      <c r="D106" s="53"/>
      <c r="E106" s="51" t="s">
        <v>3</v>
      </c>
      <c r="F106" s="53" t="s">
        <v>119</v>
      </c>
      <c r="G106" s="53"/>
      <c r="H106" s="51" t="s">
        <v>3</v>
      </c>
      <c r="I106" s="53" t="s">
        <v>119</v>
      </c>
      <c r="J106" s="53"/>
    </row>
    <row r="107" spans="2:25" ht="15.75" customHeight="1">
      <c r="B107" s="51"/>
      <c r="C107" s="52" t="s">
        <v>110</v>
      </c>
      <c r="D107" s="52" t="s">
        <v>111</v>
      </c>
      <c r="E107" s="51"/>
      <c r="F107" s="52" t="s">
        <v>110</v>
      </c>
      <c r="G107" s="52" t="s">
        <v>111</v>
      </c>
      <c r="H107" s="51"/>
      <c r="I107" s="52" t="s">
        <v>110</v>
      </c>
      <c r="J107" s="52" t="s">
        <v>111</v>
      </c>
    </row>
    <row r="108" spans="2:25" ht="15.75" customHeight="1">
      <c r="B108" s="64" t="s">
        <v>64</v>
      </c>
      <c r="C108" s="55">
        <f>+VLOOKUP(B108,'Análisis de datos'!$A$5:$AZ$48,40,FALSE)</f>
        <v>0</v>
      </c>
      <c r="D108" s="55">
        <f>+VLOOKUP(B108,'Análisis de datos'!$A$5:$AZ$48,23,FALSE)</f>
        <v>0</v>
      </c>
      <c r="E108" s="55" t="s">
        <v>79</v>
      </c>
      <c r="F108" s="55">
        <f>+VLOOKUP(E108,'Análisis de datos'!$A$5:$AZ$48,40,FALSE)</f>
        <v>0</v>
      </c>
      <c r="G108" s="55">
        <f>+VLOOKUP(E108,'Análisis de datos'!$A$5:$AZ$48,23,FALSE)</f>
        <v>0</v>
      </c>
      <c r="H108" s="64" t="s">
        <v>94</v>
      </c>
      <c r="I108" s="55">
        <f>+VLOOKUP(H108,'Análisis de datos'!$A$5:$AZ$48,40,FALSE)</f>
        <v>0</v>
      </c>
      <c r="J108" s="55">
        <f>+VLOOKUP(H108,'Análisis de datos'!$A$5:$AZ$48,23,FALSE)</f>
        <v>0</v>
      </c>
    </row>
    <row r="109" spans="2:25" ht="15.75" customHeight="1">
      <c r="B109" s="64" t="s">
        <v>65</v>
      </c>
      <c r="C109" s="55">
        <v>0</v>
      </c>
      <c r="D109" s="55">
        <f>+VLOOKUP(B109,'Análisis de datos'!$A$5:$AZ$48,23,FALSE)</f>
        <v>0</v>
      </c>
      <c r="E109" s="55" t="s">
        <v>80</v>
      </c>
      <c r="F109" s="55">
        <f>+VLOOKUP(E109,'Análisis de datos'!$A$5:$AZ$48,40,FALSE)</f>
        <v>0</v>
      </c>
      <c r="G109" s="55">
        <f>+VLOOKUP(E109,'Análisis de datos'!$A$5:$AZ$48,23,FALSE)</f>
        <v>0</v>
      </c>
      <c r="H109" s="64" t="s">
        <v>95</v>
      </c>
      <c r="I109" s="55">
        <f>+VLOOKUP(H109,'Análisis de datos'!$A$5:$AZ$48,40,FALSE)</f>
        <v>0</v>
      </c>
      <c r="J109" s="55">
        <f>+VLOOKUP(H109,'Análisis de datos'!$A$5:$AZ$48,23,FALSE)</f>
        <v>0</v>
      </c>
    </row>
    <row r="110" spans="2:25" ht="15.75" customHeight="1">
      <c r="B110" s="64" t="s">
        <v>66</v>
      </c>
      <c r="C110" s="55">
        <f>+VLOOKUP(B110,'Análisis de datos'!$A$5:$AZ$48,40,FALSE)</f>
        <v>0</v>
      </c>
      <c r="D110" s="55">
        <f>+VLOOKUP(B110,'Análisis de datos'!$A$5:$AZ$48,23,FALSE)</f>
        <v>0</v>
      </c>
      <c r="E110" s="55" t="s">
        <v>81</v>
      </c>
      <c r="F110" s="55">
        <v>0</v>
      </c>
      <c r="G110" s="55">
        <f>+VLOOKUP(E110,'Análisis de datos'!$A$5:$AZ$48,23,FALSE)</f>
        <v>0</v>
      </c>
      <c r="H110" s="64" t="s">
        <v>96</v>
      </c>
      <c r="I110" s="55">
        <f>+VLOOKUP(H110,'Análisis de datos'!$A$5:$AZ$48,40,FALSE)</f>
        <v>0</v>
      </c>
      <c r="J110" s="55">
        <f>+VLOOKUP(H110,'Análisis de datos'!$A$5:$AZ$48,23,FALSE)</f>
        <v>0</v>
      </c>
    </row>
    <row r="111" spans="2:25" ht="15.75" customHeight="1">
      <c r="B111" s="56" t="s">
        <v>67</v>
      </c>
      <c r="C111" s="55">
        <f>+VLOOKUP(B111,'Análisis de datos'!$A$5:$AZ$48,40,FALSE)</f>
        <v>0</v>
      </c>
      <c r="D111" s="55">
        <f>+VLOOKUP(B111,'Análisis de datos'!$A$5:$AZ$48,23,FALSE)</f>
        <v>0</v>
      </c>
      <c r="E111" s="55" t="s">
        <v>82</v>
      </c>
      <c r="F111" s="55">
        <f>+VLOOKUP(E111,'Análisis de datos'!$A$5:$AZ$48,40,FALSE)</f>
        <v>0</v>
      </c>
      <c r="G111" s="55">
        <f>+VLOOKUP(E111,'Análisis de datos'!$A$5:$AZ$48,23,FALSE)</f>
        <v>0</v>
      </c>
      <c r="H111" s="64" t="s">
        <v>97</v>
      </c>
      <c r="I111" s="55">
        <v>0</v>
      </c>
      <c r="J111" s="55">
        <f>+VLOOKUP(H111,'Análisis de datos'!$A$5:$AZ$48,23,FALSE)</f>
        <v>0</v>
      </c>
    </row>
    <row r="112" spans="2:25" ht="15.75" customHeight="1">
      <c r="B112" s="64" t="s">
        <v>68</v>
      </c>
      <c r="C112" s="55">
        <f>+VLOOKUP(B112,'Análisis de datos'!$A$5:$AZ$48,40,FALSE)</f>
        <v>0</v>
      </c>
      <c r="D112" s="55">
        <f>+VLOOKUP(B112,'Análisis de datos'!$A$5:$AZ$48,23,FALSE)</f>
        <v>0</v>
      </c>
      <c r="E112" s="55" t="s">
        <v>83</v>
      </c>
      <c r="F112" s="55">
        <f>+VLOOKUP(E112,'Análisis de datos'!$A$5:$AZ$48,40,FALSE)</f>
        <v>0</v>
      </c>
      <c r="G112" s="55">
        <f>+VLOOKUP(E112,'Análisis de datos'!$A$5:$AZ$48,23,FALSE)</f>
        <v>0</v>
      </c>
      <c r="H112" s="64" t="s">
        <v>98</v>
      </c>
      <c r="I112" s="55">
        <f>+VLOOKUP(H112,'Análisis de datos'!$A$5:$AZ$48,40,FALSE)</f>
        <v>0</v>
      </c>
      <c r="J112" s="55">
        <f>+VLOOKUP(H112,'Análisis de datos'!$A$5:$AZ$48,23,FALSE)</f>
        <v>0</v>
      </c>
    </row>
    <row r="113" spans="2:10" ht="15.75" customHeight="1">
      <c r="B113" s="64" t="s">
        <v>70</v>
      </c>
      <c r="C113" s="55">
        <f>+VLOOKUP(B113,'Análisis de datos'!$A$5:$AZ$48,40,FALSE)</f>
        <v>0</v>
      </c>
      <c r="D113" s="55">
        <f>+VLOOKUP(B113,'Análisis de datos'!$A$5:$AZ$48,23,FALSE)</f>
        <v>0</v>
      </c>
      <c r="E113" s="55" t="s">
        <v>84</v>
      </c>
      <c r="F113" s="55">
        <f>+VLOOKUP(E113,'Análisis de datos'!$A$5:$AZ$48,40,FALSE)</f>
        <v>0</v>
      </c>
      <c r="G113" s="55">
        <f>+VLOOKUP(E113,'Análisis de datos'!$A$5:$AZ$48,23,FALSE)</f>
        <v>0</v>
      </c>
      <c r="H113" s="64" t="s">
        <v>99</v>
      </c>
      <c r="I113" s="55">
        <f>+VLOOKUP(H113,'Análisis de datos'!$A$5:$AZ$48,40,FALSE)</f>
        <v>0</v>
      </c>
      <c r="J113" s="55">
        <f>+VLOOKUP(H113,'Análisis de datos'!$A$5:$AZ$48,23,FALSE)</f>
        <v>0</v>
      </c>
    </row>
    <row r="114" spans="2:10" ht="15.75" customHeight="1">
      <c r="B114" s="64" t="s">
        <v>69</v>
      </c>
      <c r="C114" s="55">
        <f>+VLOOKUP(B114,'Análisis de datos'!$A$5:$AZ$48,40,FALSE)</f>
        <v>0</v>
      </c>
      <c r="D114" s="55">
        <f>+VLOOKUP(B114,'Análisis de datos'!$A$5:$AZ$48,23,FALSE)</f>
        <v>0</v>
      </c>
      <c r="E114" s="55" t="s">
        <v>85</v>
      </c>
      <c r="F114" s="55">
        <f>+VLOOKUP(E114,'Análisis de datos'!$A$5:$AZ$48,40,FALSE)</f>
        <v>0</v>
      </c>
      <c r="G114" s="55">
        <f>+VLOOKUP(E114,'Análisis de datos'!$A$5:$AZ$48,23,FALSE)</f>
        <v>0</v>
      </c>
      <c r="H114" s="64" t="s">
        <v>100</v>
      </c>
      <c r="I114" s="55">
        <f>+VLOOKUP(H114,'Análisis de datos'!$A$5:$AZ$48,40,FALSE)</f>
        <v>0</v>
      </c>
      <c r="J114" s="55">
        <f>+VLOOKUP(H114,'Análisis de datos'!$A$5:$AZ$48,23,FALSE)</f>
        <v>0</v>
      </c>
    </row>
    <row r="115" spans="2:10" ht="15.75" customHeight="1">
      <c r="B115" s="64" t="s">
        <v>71</v>
      </c>
      <c r="C115" s="55">
        <f>+VLOOKUP(B115,'Análisis de datos'!$A$5:$AZ$48,40,FALSE)</f>
        <v>0</v>
      </c>
      <c r="D115" s="55">
        <f>+VLOOKUP(B115,'Análisis de datos'!$A$5:$AZ$48,23,FALSE)</f>
        <v>0</v>
      </c>
      <c r="E115" s="55" t="s">
        <v>86</v>
      </c>
      <c r="F115" s="55">
        <f>+VLOOKUP(E115,'Análisis de datos'!$A$5:$AZ$48,40,FALSE)</f>
        <v>0</v>
      </c>
      <c r="G115" s="55">
        <f>+VLOOKUP(E115,'Análisis de datos'!$A$5:$AZ$48,23,FALSE)</f>
        <v>0</v>
      </c>
      <c r="H115" s="64" t="s">
        <v>101</v>
      </c>
      <c r="I115" s="55">
        <f>+VLOOKUP(H115,'Análisis de datos'!$A$5:$AZ$48,40,FALSE)</f>
        <v>0</v>
      </c>
      <c r="J115" s="55">
        <f>+VLOOKUP(H115,'Análisis de datos'!$A$5:$AZ$48,23,FALSE)</f>
        <v>0</v>
      </c>
    </row>
    <row r="116" spans="2:10" ht="15.75" customHeight="1">
      <c r="B116" s="64" t="s">
        <v>72</v>
      </c>
      <c r="C116" s="55">
        <f>+VLOOKUP(B116,'Análisis de datos'!$A$5:$AZ$48,40,FALSE)</f>
        <v>0</v>
      </c>
      <c r="D116" s="55">
        <f>+VLOOKUP(B116,'Análisis de datos'!$A$5:$AZ$48,23,FALSE)</f>
        <v>0</v>
      </c>
      <c r="E116" s="55" t="s">
        <v>87</v>
      </c>
      <c r="F116" s="55">
        <f>+VLOOKUP(E116,'Análisis de datos'!$A$5:$AZ$48,40,FALSE)</f>
        <v>0</v>
      </c>
      <c r="G116" s="55">
        <f>+VLOOKUP(E116,'Análisis de datos'!$A$5:$AZ$48,23,FALSE)</f>
        <v>0</v>
      </c>
      <c r="H116" s="64" t="s">
        <v>102</v>
      </c>
      <c r="I116" s="55">
        <f>+VLOOKUP(H116,'Análisis de datos'!$A$5:$AZ$48,40,FALSE)</f>
        <v>0</v>
      </c>
      <c r="J116" s="55">
        <f>+VLOOKUP(H116,'Análisis de datos'!$A$5:$AZ$48,23,FALSE)</f>
        <v>0</v>
      </c>
    </row>
    <row r="117" spans="2:10" ht="15.75" customHeight="1">
      <c r="B117" s="64" t="s">
        <v>73</v>
      </c>
      <c r="C117" s="55">
        <f>+VLOOKUP(B117,'Análisis de datos'!$A$5:$AZ$48,40,FALSE)</f>
        <v>0</v>
      </c>
      <c r="D117" s="55">
        <f>+VLOOKUP(B117,'Análisis de datos'!$A$5:$AZ$48,23,FALSE)</f>
        <v>0</v>
      </c>
      <c r="E117" s="55" t="s">
        <v>88</v>
      </c>
      <c r="F117" s="55">
        <f>+VLOOKUP(E117,'Análisis de datos'!$A$5:$AZ$48,40,FALSE)</f>
        <v>0</v>
      </c>
      <c r="G117" s="55">
        <f>+VLOOKUP(E117,'Análisis de datos'!$A$5:$AZ$48,23,FALSE)</f>
        <v>0</v>
      </c>
      <c r="H117" s="64" t="s">
        <v>103</v>
      </c>
      <c r="I117" s="55">
        <f>+VLOOKUP(H117,'Análisis de datos'!$A$5:$AZ$48,40,FALSE)</f>
        <v>0</v>
      </c>
      <c r="J117" s="55">
        <f>+VLOOKUP(H117,'Análisis de datos'!$A$5:$AZ$48,23,FALSE)</f>
        <v>0</v>
      </c>
    </row>
    <row r="118" spans="2:10" ht="15.75" customHeight="1">
      <c r="B118" s="64" t="s">
        <v>74</v>
      </c>
      <c r="C118" s="55">
        <f>+VLOOKUP(B118,'Análisis de datos'!$A$5:$AZ$48,40,FALSE)</f>
        <v>0</v>
      </c>
      <c r="D118" s="55">
        <f>+VLOOKUP(B118,'Análisis de datos'!$A$5:$AZ$48,23,FALSE)</f>
        <v>0</v>
      </c>
      <c r="E118" s="55" t="s">
        <v>89</v>
      </c>
      <c r="F118" s="55">
        <f>+VLOOKUP(E118,'Análisis de datos'!$A$5:$AZ$48,40,FALSE)</f>
        <v>0</v>
      </c>
      <c r="G118" s="55">
        <f>+VLOOKUP(E118,'Análisis de datos'!$A$5:$AZ$48,23,FALSE)</f>
        <v>0</v>
      </c>
      <c r="H118" s="64" t="s">
        <v>104</v>
      </c>
      <c r="I118" s="55">
        <f>+VLOOKUP(H118,'Análisis de datos'!$A$5:$AZ$48,40,FALSE)</f>
        <v>0</v>
      </c>
      <c r="J118" s="55">
        <f>+VLOOKUP(H118,'Análisis de datos'!$A$5:$AZ$48,23,FALSE)</f>
        <v>0</v>
      </c>
    </row>
    <row r="119" spans="2:10" ht="15.75" customHeight="1">
      <c r="B119" s="64" t="s">
        <v>75</v>
      </c>
      <c r="C119" s="55">
        <f>+VLOOKUP(B119,'Análisis de datos'!$A$5:$AZ$48,40,FALSE)</f>
        <v>0</v>
      </c>
      <c r="D119" s="55">
        <f>+VLOOKUP(B119,'Análisis de datos'!$A$5:$AZ$48,23,FALSE)</f>
        <v>0</v>
      </c>
      <c r="E119" s="55" t="s">
        <v>90</v>
      </c>
      <c r="F119" s="55">
        <f>+VLOOKUP(E119,'Análisis de datos'!$A$5:$AZ$48,40,FALSE)</f>
        <v>0</v>
      </c>
      <c r="G119" s="55">
        <f>+VLOOKUP(E119,'Análisis de datos'!$A$5:$AZ$48,23,FALSE)</f>
        <v>0</v>
      </c>
      <c r="H119" s="64" t="s">
        <v>105</v>
      </c>
      <c r="I119" s="55">
        <f>+VLOOKUP(H119,'Análisis de datos'!$A$5:$AZ$48,40,FALSE)</f>
        <v>0</v>
      </c>
      <c r="J119" s="55">
        <f>+VLOOKUP(H119,'Análisis de datos'!$A$5:$AZ$48,23,FALSE)</f>
        <v>0</v>
      </c>
    </row>
    <row r="120" spans="2:10" ht="15.75" customHeight="1">
      <c r="B120" s="64" t="s">
        <v>76</v>
      </c>
      <c r="C120" s="55">
        <f>+VLOOKUP(B120,'Análisis de datos'!$A$5:$AZ$48,40,FALSE)</f>
        <v>0</v>
      </c>
      <c r="D120" s="55">
        <f>+VLOOKUP(B120,'Análisis de datos'!$A$5:$AZ$48,23,FALSE)</f>
        <v>0</v>
      </c>
      <c r="E120" s="55" t="s">
        <v>91</v>
      </c>
      <c r="F120" s="55">
        <f>+VLOOKUP(E120,'Análisis de datos'!$A$5:$AZ$48,40,FALSE)</f>
        <v>0</v>
      </c>
      <c r="G120" s="55">
        <f>+VLOOKUP(E120,'Análisis de datos'!$A$5:$AZ$48,23,FALSE)</f>
        <v>0</v>
      </c>
      <c r="H120" s="64" t="s">
        <v>106</v>
      </c>
      <c r="I120" s="55">
        <f>+VLOOKUP(H120,'Análisis de datos'!$A$5:$AZ$48,40,FALSE)</f>
        <v>0</v>
      </c>
      <c r="J120" s="55">
        <f>+VLOOKUP(H120,'Análisis de datos'!$A$5:$AZ$48,23,FALSE)</f>
        <v>0</v>
      </c>
    </row>
    <row r="121" spans="2:10" ht="15.75" customHeight="1">
      <c r="B121" s="64" t="s">
        <v>77</v>
      </c>
      <c r="C121" s="55">
        <f>+VLOOKUP(B121,'Análisis de datos'!$A$5:$AZ$48,40,FALSE)</f>
        <v>0</v>
      </c>
      <c r="D121" s="55">
        <f>+VLOOKUP(B121,'Análisis de datos'!$A$5:$AZ$48,23,FALSE)</f>
        <v>0</v>
      </c>
      <c r="E121" s="55" t="s">
        <v>92</v>
      </c>
      <c r="F121" s="55">
        <f>+VLOOKUP(E121,'Análisis de datos'!$A$5:$AZ$48,40,FALSE)</f>
        <v>0</v>
      </c>
      <c r="G121" s="55">
        <f>+VLOOKUP(E121,'Análisis de datos'!$A$5:$AZ$48,23,FALSE)</f>
        <v>0</v>
      </c>
      <c r="H121" s="41"/>
      <c r="I121" s="41"/>
      <c r="J121" s="41"/>
    </row>
    <row r="122" spans="2:10" ht="15.75" customHeight="1">
      <c r="B122" s="64" t="s">
        <v>78</v>
      </c>
      <c r="C122" s="55">
        <f>+VLOOKUP(B122,'Análisis de datos'!$A$5:$AZ$48,40,FALSE)</f>
        <v>0</v>
      </c>
      <c r="D122" s="55">
        <f>+VLOOKUP(B122,'Análisis de datos'!$A$5:$AZ$48,23,FALSE)</f>
        <v>0</v>
      </c>
      <c r="E122" s="55" t="s">
        <v>93</v>
      </c>
      <c r="F122" s="55">
        <f>+VLOOKUP(E122,'Análisis de datos'!$A$5:$AZ$48,40,FALSE)</f>
        <v>0</v>
      </c>
      <c r="G122" s="55">
        <f>+VLOOKUP(E122,'Análisis de datos'!$A$5:$AZ$48,23,FALSE)</f>
        <v>0</v>
      </c>
      <c r="H122" s="41"/>
      <c r="I122" s="48"/>
      <c r="J122" s="48"/>
    </row>
    <row r="123" spans="2:10" ht="15.75" customHeight="1"/>
    <row r="124" spans="2:10" ht="33" customHeight="1">
      <c r="B124" s="61" t="s">
        <v>120</v>
      </c>
      <c r="C124" s="61"/>
      <c r="D124" s="61"/>
      <c r="E124" s="61"/>
      <c r="F124" s="61"/>
      <c r="G124" s="61"/>
      <c r="H124" s="61"/>
      <c r="I124" s="61"/>
      <c r="J124" s="61"/>
    </row>
    <row r="125" spans="2:10" ht="15.75" customHeight="1"/>
    <row r="126" spans="2:10" ht="14.25" customHeight="1">
      <c r="B126" s="49"/>
      <c r="C126" s="53" t="s">
        <v>121</v>
      </c>
      <c r="D126" s="53"/>
      <c r="E126" s="53"/>
      <c r="F126" s="53" t="s">
        <v>121</v>
      </c>
      <c r="G126" s="53"/>
      <c r="H126" s="49"/>
      <c r="I126" s="53" t="s">
        <v>121</v>
      </c>
      <c r="J126" s="53"/>
    </row>
    <row r="127" spans="2:10" ht="15.75" customHeight="1">
      <c r="B127" s="51" t="s">
        <v>3</v>
      </c>
      <c r="C127" s="52" t="s">
        <v>110</v>
      </c>
      <c r="D127" s="52" t="s">
        <v>111</v>
      </c>
      <c r="E127" s="51" t="s">
        <v>3</v>
      </c>
      <c r="F127" s="52" t="s">
        <v>110</v>
      </c>
      <c r="G127" s="52" t="s">
        <v>111</v>
      </c>
      <c r="H127" s="51" t="s">
        <v>3</v>
      </c>
      <c r="I127" s="52" t="s">
        <v>110</v>
      </c>
      <c r="J127" s="52" t="s">
        <v>111</v>
      </c>
    </row>
    <row r="128" spans="2:10" ht="15.75" customHeight="1">
      <c r="B128" s="64" t="s">
        <v>64</v>
      </c>
      <c r="C128" s="55">
        <f>+VLOOKUP(B128,'Análisis de datos'!$A$5:$AZ$48,41,FALSE)</f>
        <v>0</v>
      </c>
      <c r="D128" s="55">
        <f>+VLOOKUP(B128,'Análisis de datos'!$A$5:$AZ$48,24,FALSE)</f>
        <v>0</v>
      </c>
      <c r="E128" s="55" t="s">
        <v>79</v>
      </c>
      <c r="F128" s="55">
        <f>+VLOOKUP(E128,'Análisis de datos'!$A$5:$AZ$48,41,FALSE)</f>
        <v>0</v>
      </c>
      <c r="G128" s="55">
        <f>+VLOOKUP(E128,'Análisis de datos'!$A$5:$AZ$48,24,FALSE)</f>
        <v>0</v>
      </c>
      <c r="H128" s="64" t="s">
        <v>94</v>
      </c>
      <c r="I128" s="57">
        <f>+VLOOKUP(H128,'Análisis de datos'!$A$5:$AZ$48,41,FALSE)</f>
        <v>0</v>
      </c>
      <c r="J128" s="55">
        <f>+VLOOKUP(H128,'Análisis de datos'!$A$5:$AZ$48,24,FALSE)</f>
        <v>0</v>
      </c>
    </row>
    <row r="129" spans="2:10" ht="15.75" customHeight="1">
      <c r="B129" s="64" t="s">
        <v>65</v>
      </c>
      <c r="C129" s="57">
        <v>0</v>
      </c>
      <c r="D129" s="57">
        <f>+VLOOKUP(B129,'Análisis de datos'!$A$5:$AZ$48,24,FALSE)</f>
        <v>0</v>
      </c>
      <c r="E129" s="57" t="s">
        <v>80</v>
      </c>
      <c r="F129" s="57">
        <f>+VLOOKUP(E129,'Análisis de datos'!$A$5:$AZ$48,41,FALSE)</f>
        <v>0</v>
      </c>
      <c r="G129" s="57">
        <f>+VLOOKUP(E129,'Análisis de datos'!$A$5:$AZ$48,24,FALSE)</f>
        <v>0</v>
      </c>
      <c r="H129" s="66" t="s">
        <v>95</v>
      </c>
      <c r="I129" s="57">
        <f>+VLOOKUP(H129,'Análisis de datos'!$A$5:$AZ$48,41,FALSE)</f>
        <v>0</v>
      </c>
      <c r="J129" s="57">
        <f>+VLOOKUP(H129,'Análisis de datos'!$A$5:$AZ$48,24,FALSE)</f>
        <v>0</v>
      </c>
    </row>
    <row r="130" spans="2:10" ht="15.75" customHeight="1">
      <c r="B130" s="64" t="s">
        <v>66</v>
      </c>
      <c r="C130" s="55">
        <f>+VLOOKUP(B130,'Análisis de datos'!$A$5:$AZ$48,41,FALSE)</f>
        <v>0</v>
      </c>
      <c r="D130" s="55">
        <f>+VLOOKUP(B130,'Análisis de datos'!$A$5:$AZ$48,24,FALSE)</f>
        <v>0</v>
      </c>
      <c r="E130" s="55" t="s">
        <v>81</v>
      </c>
      <c r="F130" s="55">
        <v>0</v>
      </c>
      <c r="G130" s="57">
        <f>+VLOOKUP(E130,'Análisis de datos'!$A$5:$AZ$48,24,FALSE)</f>
        <v>0</v>
      </c>
      <c r="H130" s="66" t="s">
        <v>96</v>
      </c>
      <c r="I130" s="57">
        <f>+VLOOKUP(H130,'Análisis de datos'!$A$5:$AZ$48,41,FALSE)</f>
        <v>0</v>
      </c>
      <c r="J130" s="57">
        <f>+VLOOKUP(H130,'Análisis de datos'!$A$5:$AZ$48,24,FALSE)</f>
        <v>0</v>
      </c>
    </row>
    <row r="131" spans="2:10" ht="15.75" customHeight="1">
      <c r="B131" s="55" t="s">
        <v>67</v>
      </c>
      <c r="C131" s="55">
        <f>+VLOOKUP(B131,'Análisis de datos'!$A$5:$AZ$48,41,FALSE)</f>
        <v>0</v>
      </c>
      <c r="D131" s="55">
        <f>+VLOOKUP(B131,'Análisis de datos'!$A$5:$AZ$48,24,FALSE)</f>
        <v>0</v>
      </c>
      <c r="E131" s="55" t="s">
        <v>82</v>
      </c>
      <c r="F131" s="55">
        <f>+VLOOKUP(E131,'Análisis de datos'!$A$5:$AZ$48,41,FALSE)</f>
        <v>0</v>
      </c>
      <c r="G131" s="57">
        <f>+VLOOKUP(E131,'Análisis de datos'!$A$5:$AZ$48,24,FALSE)</f>
        <v>0</v>
      </c>
      <c r="H131" s="66" t="s">
        <v>97</v>
      </c>
      <c r="I131" s="57">
        <v>0</v>
      </c>
      <c r="J131" s="57">
        <f>+VLOOKUP(H131,'Análisis de datos'!$A$5:$AZ$48,24,FALSE)</f>
        <v>0</v>
      </c>
    </row>
    <row r="132" spans="2:10" ht="15.75" customHeight="1">
      <c r="B132" s="64" t="s">
        <v>68</v>
      </c>
      <c r="C132" s="55">
        <f>+VLOOKUP(B132,'Análisis de datos'!$A$5:$AZ$48,41,FALSE)</f>
        <v>0</v>
      </c>
      <c r="D132" s="55">
        <f>+VLOOKUP(B132,'Análisis de datos'!$A$5:$AZ$48,24,FALSE)</f>
        <v>0</v>
      </c>
      <c r="E132" s="55" t="s">
        <v>83</v>
      </c>
      <c r="F132" s="55">
        <f>+VLOOKUP(E132,'Análisis de datos'!$A$5:$AZ$48,41,FALSE)</f>
        <v>0</v>
      </c>
      <c r="G132" s="57">
        <f>+VLOOKUP(E132,'Análisis de datos'!$A$5:$AZ$48,24,FALSE)</f>
        <v>0</v>
      </c>
      <c r="H132" s="66" t="s">
        <v>98</v>
      </c>
      <c r="I132" s="57">
        <f>+VLOOKUP(H132,'Análisis de datos'!$A$5:$AZ$48,41,FALSE)</f>
        <v>0</v>
      </c>
      <c r="J132" s="57">
        <f>+VLOOKUP(H132,'Análisis de datos'!$A$5:$AZ$48,24,FALSE)</f>
        <v>0</v>
      </c>
    </row>
    <row r="133" spans="2:10" ht="15.75" customHeight="1">
      <c r="B133" s="64" t="s">
        <v>70</v>
      </c>
      <c r="C133" s="55">
        <f>+VLOOKUP(B133,'Análisis de datos'!$A$5:$AZ$48,41,FALSE)</f>
        <v>0</v>
      </c>
      <c r="D133" s="55">
        <f>+VLOOKUP(B133,'Análisis de datos'!$A$5:$AZ$48,24,FALSE)</f>
        <v>0</v>
      </c>
      <c r="E133" s="55" t="s">
        <v>84</v>
      </c>
      <c r="F133" s="55">
        <f>+VLOOKUP(E133,'Análisis de datos'!$A$5:$AZ$48,41,FALSE)</f>
        <v>0</v>
      </c>
      <c r="G133" s="57">
        <f>+VLOOKUP(E133,'Análisis de datos'!$A$5:$AZ$48,24,FALSE)</f>
        <v>0</v>
      </c>
      <c r="H133" s="66" t="s">
        <v>99</v>
      </c>
      <c r="I133" s="57">
        <f>+VLOOKUP(H133,'Análisis de datos'!$A$5:$AZ$48,41,FALSE)</f>
        <v>0</v>
      </c>
      <c r="J133" s="57">
        <f>+VLOOKUP(H133,'Análisis de datos'!$A$5:$AZ$48,24,FALSE)</f>
        <v>0</v>
      </c>
    </row>
    <row r="134" spans="2:10" ht="15.75" customHeight="1">
      <c r="B134" s="64" t="s">
        <v>69</v>
      </c>
      <c r="C134" s="55">
        <f>+VLOOKUP(B134,'Análisis de datos'!$A$5:$AZ$48,41,FALSE)</f>
        <v>0</v>
      </c>
      <c r="D134" s="55">
        <f>+VLOOKUP(B134,'Análisis de datos'!$A$5:$AZ$48,24,FALSE)</f>
        <v>0</v>
      </c>
      <c r="E134" s="55" t="s">
        <v>85</v>
      </c>
      <c r="F134" s="55">
        <f>+VLOOKUP(E134,'Análisis de datos'!$A$5:$AZ$48,41,FALSE)</f>
        <v>0</v>
      </c>
      <c r="G134" s="57">
        <f>+VLOOKUP(E134,'Análisis de datos'!$A$5:$AZ$48,24,FALSE)</f>
        <v>0</v>
      </c>
      <c r="H134" s="66" t="s">
        <v>100</v>
      </c>
      <c r="I134" s="57">
        <f>+VLOOKUP(H134,'Análisis de datos'!$A$5:$AZ$48,41,FALSE)</f>
        <v>0</v>
      </c>
      <c r="J134" s="57">
        <f>+VLOOKUP(H134,'Análisis de datos'!$A$5:$AZ$48,24,FALSE)</f>
        <v>0</v>
      </c>
    </row>
    <row r="135" spans="2:10" ht="15.75" customHeight="1">
      <c r="B135" s="64" t="s">
        <v>71</v>
      </c>
      <c r="C135" s="55">
        <f>+VLOOKUP(B135,'Análisis de datos'!$A$5:$AZ$48,41,FALSE)</f>
        <v>0</v>
      </c>
      <c r="D135" s="55">
        <f>+VLOOKUP(B135,'Análisis de datos'!$A$5:$AZ$48,24,FALSE)</f>
        <v>0</v>
      </c>
      <c r="E135" s="55" t="s">
        <v>86</v>
      </c>
      <c r="F135" s="55">
        <f>+VLOOKUP(E135,'Análisis de datos'!$A$5:$AZ$48,41,FALSE)</f>
        <v>0</v>
      </c>
      <c r="G135" s="57">
        <f>+VLOOKUP(E135,'Análisis de datos'!$A$5:$AZ$48,24,FALSE)</f>
        <v>0</v>
      </c>
      <c r="H135" s="65" t="s">
        <v>101</v>
      </c>
      <c r="I135" s="57">
        <f>+VLOOKUP(H135,'Análisis de datos'!$A$5:$AZ$48,41,FALSE)</f>
        <v>0</v>
      </c>
      <c r="J135" s="57">
        <f>+VLOOKUP(H135,'Análisis de datos'!$A$5:$AZ$48,24,FALSE)</f>
        <v>0</v>
      </c>
    </row>
    <row r="136" spans="2:10" ht="15.75" customHeight="1">
      <c r="B136" s="64" t="s">
        <v>72</v>
      </c>
      <c r="C136" s="55">
        <f>+VLOOKUP(B136,'Análisis de datos'!$A$5:$AZ$48,41,FALSE)</f>
        <v>0</v>
      </c>
      <c r="D136" s="55">
        <f>+VLOOKUP(B136,'Análisis de datos'!$A$5:$AZ$48,24,FALSE)</f>
        <v>0</v>
      </c>
      <c r="E136" s="55" t="s">
        <v>87</v>
      </c>
      <c r="F136" s="55">
        <f>+VLOOKUP(E136,'Análisis de datos'!$A$5:$AZ$48,41,FALSE)</f>
        <v>0</v>
      </c>
      <c r="G136" s="57">
        <f>+VLOOKUP(E136,'Análisis de datos'!$A$5:$AZ$48,24,FALSE)</f>
        <v>0</v>
      </c>
      <c r="H136" s="66" t="s">
        <v>102</v>
      </c>
      <c r="I136" s="57">
        <f>+VLOOKUP(H136,'Análisis de datos'!$A$5:$AZ$48,41,FALSE)</f>
        <v>0</v>
      </c>
      <c r="J136" s="57">
        <f>+VLOOKUP(H136,'Análisis de datos'!$A$5:$AZ$48,24,FALSE)</f>
        <v>0</v>
      </c>
    </row>
    <row r="137" spans="2:10" ht="15.75" customHeight="1">
      <c r="B137" s="64" t="s">
        <v>73</v>
      </c>
      <c r="C137" s="55">
        <f>+VLOOKUP(B137,'Análisis de datos'!$A$5:$AZ$48,41,FALSE)</f>
        <v>0</v>
      </c>
      <c r="D137" s="55">
        <f>+VLOOKUP(B137,'Análisis de datos'!$A$5:$AZ$48,24,FALSE)</f>
        <v>0</v>
      </c>
      <c r="E137" s="55" t="s">
        <v>88</v>
      </c>
      <c r="F137" s="55">
        <f>+VLOOKUP(E137,'Análisis de datos'!$A$5:$AZ$48,41,FALSE)</f>
        <v>0</v>
      </c>
      <c r="G137" s="57">
        <f>+VLOOKUP(E137,'Análisis de datos'!$A$5:$AZ$48,24,FALSE)</f>
        <v>0</v>
      </c>
      <c r="H137" s="66" t="s">
        <v>103</v>
      </c>
      <c r="I137" s="57">
        <f>+VLOOKUP(H137,'Análisis de datos'!$A$5:$AZ$48,41,FALSE)</f>
        <v>0</v>
      </c>
      <c r="J137" s="57">
        <f>+VLOOKUP(H137,'Análisis de datos'!$A$5:$AZ$48,24,FALSE)</f>
        <v>0</v>
      </c>
    </row>
    <row r="138" spans="2:10" ht="15.75" customHeight="1">
      <c r="B138" s="64" t="s">
        <v>74</v>
      </c>
      <c r="C138" s="55">
        <f>+VLOOKUP(B138,'Análisis de datos'!$A$5:$AZ$48,41,FALSE)</f>
        <v>0</v>
      </c>
      <c r="D138" s="55">
        <f>+VLOOKUP(B138,'Análisis de datos'!$A$5:$AZ$48,24,FALSE)</f>
        <v>0</v>
      </c>
      <c r="E138" s="55" t="s">
        <v>89</v>
      </c>
      <c r="F138" s="55">
        <f>+VLOOKUP(E138,'Análisis de datos'!$A$5:$AZ$48,41,FALSE)</f>
        <v>0</v>
      </c>
      <c r="G138" s="57">
        <f>+VLOOKUP(E138,'Análisis de datos'!$A$5:$AZ$48,24,FALSE)</f>
        <v>0</v>
      </c>
      <c r="H138" s="66" t="s">
        <v>104</v>
      </c>
      <c r="I138" s="57">
        <f>+VLOOKUP(H138,'Análisis de datos'!$A$5:$AZ$48,41,FALSE)</f>
        <v>0</v>
      </c>
      <c r="J138" s="57">
        <f>+VLOOKUP(H138,'Análisis de datos'!$A$5:$AZ$48,24,FALSE)</f>
        <v>0</v>
      </c>
    </row>
    <row r="139" spans="2:10" ht="15.75" customHeight="1">
      <c r="B139" s="64" t="s">
        <v>75</v>
      </c>
      <c r="C139" s="55">
        <f>+VLOOKUP(B139,'Análisis de datos'!$A$5:$AZ$48,41,FALSE)</f>
        <v>0</v>
      </c>
      <c r="D139" s="55">
        <f>+VLOOKUP(B139,'Análisis de datos'!$A$5:$AZ$48,24,FALSE)</f>
        <v>0</v>
      </c>
      <c r="E139" s="55" t="s">
        <v>90</v>
      </c>
      <c r="F139" s="55">
        <f>+VLOOKUP(E139,'Análisis de datos'!$A$5:$AZ$48,41,FALSE)</f>
        <v>0</v>
      </c>
      <c r="G139" s="57">
        <f>+VLOOKUP(E139,'Análisis de datos'!$A$5:$AZ$48,24,FALSE)</f>
        <v>0</v>
      </c>
      <c r="H139" s="66" t="s">
        <v>105</v>
      </c>
      <c r="I139" s="57">
        <f>+VLOOKUP(H139,'Análisis de datos'!$A$5:$AZ$48,41,FALSE)</f>
        <v>0</v>
      </c>
      <c r="J139" s="57">
        <f>+VLOOKUP(H139,'Análisis de datos'!$A$5:$AZ$48,24,FALSE)</f>
        <v>0</v>
      </c>
    </row>
    <row r="140" spans="2:10" ht="15.75" customHeight="1">
      <c r="B140" s="64" t="s">
        <v>76</v>
      </c>
      <c r="C140" s="55">
        <f>+VLOOKUP(B140,'Análisis de datos'!$A$5:$AZ$48,41,FALSE)</f>
        <v>0</v>
      </c>
      <c r="D140" s="55">
        <f>+VLOOKUP(B140,'Análisis de datos'!$A$5:$AZ$48,24,FALSE)</f>
        <v>0</v>
      </c>
      <c r="E140" s="55" t="s">
        <v>91</v>
      </c>
      <c r="F140" s="55">
        <f>+VLOOKUP(E140,'Análisis de datos'!$A$5:$AZ$48,41,FALSE)</f>
        <v>0</v>
      </c>
      <c r="G140" s="55">
        <f>+VLOOKUP(E140,'Análisis de datos'!$A$5:$AZ$48,24,FALSE)</f>
        <v>0</v>
      </c>
      <c r="H140" s="64" t="s">
        <v>106</v>
      </c>
      <c r="I140" s="55">
        <f>+VLOOKUP(H140,'Análisis de datos'!$A$5:$AZ$48,41,FALSE)</f>
        <v>0</v>
      </c>
      <c r="J140" s="55">
        <f>+VLOOKUP(H140,'Análisis de datos'!$A$5:$AZ$48,24,FALSE)</f>
        <v>0</v>
      </c>
    </row>
    <row r="141" spans="2:10" ht="15.75" customHeight="1">
      <c r="B141" s="64" t="s">
        <v>77</v>
      </c>
      <c r="C141" s="55">
        <f>+VLOOKUP(B141,'Análisis de datos'!$A$5:$AZ$48,41,FALSE)</f>
        <v>0</v>
      </c>
      <c r="D141" s="55">
        <f>+VLOOKUP(B141,'Análisis de datos'!$A$5:$AZ$48,24,FALSE)</f>
        <v>0</v>
      </c>
      <c r="E141" s="55" t="s">
        <v>92</v>
      </c>
      <c r="F141" s="55">
        <f>+VLOOKUP(E141,'Análisis de datos'!$A$5:$AZ$48,41,FALSE)</f>
        <v>0</v>
      </c>
      <c r="G141" s="55">
        <f>+VLOOKUP(E141,'Análisis de datos'!$A$5:$AZ$48,24,FALSE)</f>
        <v>0</v>
      </c>
      <c r="H141" s="41"/>
      <c r="I141" s="41"/>
      <c r="J141" s="41"/>
    </row>
    <row r="142" spans="2:10" ht="15.75" customHeight="1">
      <c r="B142" s="64" t="s">
        <v>78</v>
      </c>
      <c r="C142" s="55">
        <f>+VLOOKUP(B142,'Análisis de datos'!$A$5:$AZ$48,41,FALSE)</f>
        <v>0</v>
      </c>
      <c r="D142" s="55">
        <f>+VLOOKUP(B142,'Análisis de datos'!$A$5:$AZ$48,24,FALSE)</f>
        <v>0</v>
      </c>
      <c r="E142" s="55" t="s">
        <v>93</v>
      </c>
      <c r="F142" s="55">
        <f>+VLOOKUP(E142,'Análisis de datos'!$A$5:$AZ$48,41,FALSE)</f>
        <v>0</v>
      </c>
      <c r="G142" s="55">
        <f>+VLOOKUP(E142,'Análisis de datos'!$A$5:$AZ$48,24,FALSE)</f>
        <v>0</v>
      </c>
      <c r="H142" s="41"/>
      <c r="I142" s="48"/>
      <c r="J142" s="48"/>
    </row>
    <row r="143" spans="2:10" ht="15.75" customHeight="1"/>
    <row r="144" spans="2:10" ht="27" customHeight="1">
      <c r="B144" s="61" t="s">
        <v>122</v>
      </c>
      <c r="C144" s="61"/>
      <c r="D144" s="61"/>
      <c r="E144" s="61"/>
      <c r="F144" s="61"/>
      <c r="G144" s="61"/>
      <c r="H144" s="61"/>
      <c r="I144" s="61"/>
      <c r="J144" s="61"/>
    </row>
    <row r="145" spans="2:10" ht="15.75" customHeight="1"/>
    <row r="146" spans="2:10" ht="28.5" customHeight="1">
      <c r="B146" s="51" t="s">
        <v>3</v>
      </c>
      <c r="C146" s="53" t="s">
        <v>123</v>
      </c>
      <c r="D146" s="53"/>
      <c r="E146" s="51" t="s">
        <v>3</v>
      </c>
      <c r="F146" s="53" t="s">
        <v>123</v>
      </c>
      <c r="G146" s="53"/>
      <c r="H146" s="51" t="s">
        <v>3</v>
      </c>
      <c r="I146" s="53" t="s">
        <v>123</v>
      </c>
      <c r="J146" s="53"/>
    </row>
    <row r="147" spans="2:10" ht="15.75" customHeight="1">
      <c r="B147" s="53"/>
      <c r="C147" s="52" t="s">
        <v>110</v>
      </c>
      <c r="D147" s="52" t="s">
        <v>111</v>
      </c>
      <c r="E147" s="53"/>
      <c r="F147" s="52" t="s">
        <v>110</v>
      </c>
      <c r="G147" s="52" t="s">
        <v>111</v>
      </c>
      <c r="H147" s="53"/>
      <c r="I147" s="52" t="s">
        <v>110</v>
      </c>
      <c r="J147" s="52" t="s">
        <v>111</v>
      </c>
    </row>
    <row r="148" spans="2:10" ht="15.75" customHeight="1">
      <c r="B148" s="64" t="s">
        <v>64</v>
      </c>
      <c r="C148" s="55">
        <f>+VLOOKUP(B148,'Análisis de datos'!$A$5:$AZ$48,43,FALSE)</f>
        <v>0</v>
      </c>
      <c r="D148" s="55">
        <f>+VLOOKUP(B148,'Análisis de datos'!$A$5:$AZ$48,26,FALSE)</f>
        <v>0</v>
      </c>
      <c r="E148" s="55" t="s">
        <v>79</v>
      </c>
      <c r="F148" s="55">
        <f>+VLOOKUP(E148,'Análisis de datos'!$A$5:$AZ$48,43,FALSE)</f>
        <v>0</v>
      </c>
      <c r="G148" s="55">
        <f>+VLOOKUP(E148,'Análisis de datos'!$A$5:$AZ$48,26,FALSE)</f>
        <v>0</v>
      </c>
      <c r="H148" s="64" t="s">
        <v>94</v>
      </c>
      <c r="I148" s="55">
        <f>+VLOOKUP(H148,'Análisis de datos'!$A$5:$AZ$48,43,FALSE)</f>
        <v>0</v>
      </c>
      <c r="J148" s="55">
        <f>+VLOOKUP(H148,'Análisis de datos'!$A$5:$AZ$48,26,FALSE)</f>
        <v>0</v>
      </c>
    </row>
    <row r="149" spans="2:10" ht="15.75" customHeight="1">
      <c r="B149" s="64" t="s">
        <v>65</v>
      </c>
      <c r="C149" s="55">
        <v>0</v>
      </c>
      <c r="D149" s="55">
        <f>+VLOOKUP(B149,'Análisis de datos'!$A$5:$AZ$48,26,FALSE)</f>
        <v>0</v>
      </c>
      <c r="E149" s="55" t="s">
        <v>80</v>
      </c>
      <c r="F149" s="55">
        <f>+VLOOKUP(E149,'Análisis de datos'!$A$5:$AZ$48,43,FALSE)</f>
        <v>0</v>
      </c>
      <c r="G149" s="55">
        <f>+VLOOKUP(E149,'Análisis de datos'!$A$5:$AZ$48,26,FALSE)</f>
        <v>0</v>
      </c>
      <c r="H149" s="64" t="s">
        <v>95</v>
      </c>
      <c r="I149" s="55">
        <f>+VLOOKUP(H149,'Análisis de datos'!$A$5:$AZ$48,43,FALSE)</f>
        <v>0</v>
      </c>
      <c r="J149" s="55">
        <f>+VLOOKUP(H149,'Análisis de datos'!$A$5:$AZ$48,26,FALSE)</f>
        <v>0</v>
      </c>
    </row>
    <row r="150" spans="2:10" ht="15.75" customHeight="1">
      <c r="B150" s="64" t="s">
        <v>66</v>
      </c>
      <c r="C150" s="55">
        <f>+VLOOKUP(B150,'Análisis de datos'!$A$5:$AZ$48,43,FALSE)</f>
        <v>0</v>
      </c>
      <c r="D150" s="55">
        <f>+VLOOKUP(B150,'Análisis de datos'!$A$5:$AZ$48,26,FALSE)</f>
        <v>0</v>
      </c>
      <c r="E150" s="55" t="s">
        <v>81</v>
      </c>
      <c r="F150" s="55">
        <f>+VLOOKUP(E150,'Análisis de datos'!$A$5:$AZ$48,43,FALSE)</f>
        <v>0</v>
      </c>
      <c r="G150" s="55">
        <f>+VLOOKUP(E150,'Análisis de datos'!$A$5:$AZ$48,26,FALSE)</f>
        <v>0</v>
      </c>
      <c r="H150" s="64" t="s">
        <v>96</v>
      </c>
      <c r="I150" s="55">
        <f>+VLOOKUP(H150,'Análisis de datos'!$A$5:$AZ$48,43,FALSE)</f>
        <v>0</v>
      </c>
      <c r="J150" s="55">
        <f>+VLOOKUP(H150,'Análisis de datos'!$A$5:$AZ$48,26,FALSE)</f>
        <v>0</v>
      </c>
    </row>
    <row r="151" spans="2:10" ht="15.75" customHeight="1">
      <c r="B151" s="56" t="s">
        <v>67</v>
      </c>
      <c r="C151" s="55">
        <f>+VLOOKUP(B151,'Análisis de datos'!$A$5:$AZ$48,43,FALSE)</f>
        <v>0</v>
      </c>
      <c r="D151" s="55">
        <f>+VLOOKUP(B151,'Análisis de datos'!$A$5:$AZ$48,26,FALSE)</f>
        <v>0</v>
      </c>
      <c r="E151" s="55" t="s">
        <v>82</v>
      </c>
      <c r="F151" s="55">
        <f>+VLOOKUP(E151,'Análisis de datos'!$A$5:$AZ$48,43,FALSE)</f>
        <v>0</v>
      </c>
      <c r="G151" s="55">
        <f>+VLOOKUP(E151,'Análisis de datos'!$A$5:$AZ$48,26,FALSE)</f>
        <v>0</v>
      </c>
      <c r="H151" s="64" t="s">
        <v>97</v>
      </c>
      <c r="I151" s="55">
        <f>+VLOOKUP(H151,'Análisis de datos'!$A$5:$AZ$48,43,FALSE)</f>
        <v>0</v>
      </c>
      <c r="J151" s="55">
        <f>+VLOOKUP(H151,'Análisis de datos'!$A$5:$AZ$48,26,FALSE)</f>
        <v>0</v>
      </c>
    </row>
    <row r="152" spans="2:10" ht="15.75" customHeight="1">
      <c r="B152" s="64" t="s">
        <v>68</v>
      </c>
      <c r="C152" s="55">
        <f>+VLOOKUP(B152,'Análisis de datos'!$A$5:$AZ$48,43,FALSE)</f>
        <v>0</v>
      </c>
      <c r="D152" s="55">
        <f>+VLOOKUP(B152,'Análisis de datos'!$A$5:$AZ$48,26,FALSE)</f>
        <v>0</v>
      </c>
      <c r="E152" s="55" t="s">
        <v>83</v>
      </c>
      <c r="F152" s="55">
        <f>+VLOOKUP(E152,'Análisis de datos'!$A$5:$AZ$48,43,FALSE)</f>
        <v>0</v>
      </c>
      <c r="G152" s="55">
        <f>+VLOOKUP(E152,'Análisis de datos'!$A$5:$AZ$48,26,FALSE)</f>
        <v>0</v>
      </c>
      <c r="H152" s="64" t="s">
        <v>98</v>
      </c>
      <c r="I152" s="55">
        <f>+VLOOKUP(H152,'Análisis de datos'!$A$5:$AZ$48,43,FALSE)</f>
        <v>0</v>
      </c>
      <c r="J152" s="55">
        <f>+VLOOKUP(H152,'Análisis de datos'!$A$5:$AZ$48,26,FALSE)</f>
        <v>0</v>
      </c>
    </row>
    <row r="153" spans="2:10" ht="15.75" customHeight="1">
      <c r="B153" s="64" t="s">
        <v>70</v>
      </c>
      <c r="C153" s="55">
        <f>+VLOOKUP(B153,'Análisis de datos'!$A$5:$AZ$48,43,FALSE)</f>
        <v>0</v>
      </c>
      <c r="D153" s="55">
        <f>+VLOOKUP(B153,'Análisis de datos'!$A$5:$AZ$48,26,FALSE)</f>
        <v>0</v>
      </c>
      <c r="E153" s="55" t="s">
        <v>84</v>
      </c>
      <c r="F153" s="55">
        <f>+VLOOKUP(E153,'Análisis de datos'!$A$5:$AZ$48,43,FALSE)</f>
        <v>0</v>
      </c>
      <c r="G153" s="55">
        <f>+VLOOKUP(E153,'Análisis de datos'!$A$5:$AZ$48,26,FALSE)</f>
        <v>0</v>
      </c>
      <c r="H153" s="64" t="s">
        <v>99</v>
      </c>
      <c r="I153" s="55">
        <f>+VLOOKUP(H153,'Análisis de datos'!$A$5:$AZ$48,43,FALSE)</f>
        <v>0</v>
      </c>
      <c r="J153" s="55">
        <f>+VLOOKUP(H153,'Análisis de datos'!$A$5:$AZ$48,26,FALSE)</f>
        <v>0</v>
      </c>
    </row>
    <row r="154" spans="2:10" ht="15.75" customHeight="1">
      <c r="B154" s="64" t="s">
        <v>69</v>
      </c>
      <c r="C154" s="55">
        <f>+VLOOKUP(B154,'Análisis de datos'!$A$5:$AZ$48,43,FALSE)</f>
        <v>0</v>
      </c>
      <c r="D154" s="55">
        <f>+VLOOKUP(B154,'Análisis de datos'!$A$5:$AZ$48,26,FALSE)</f>
        <v>0</v>
      </c>
      <c r="E154" s="55" t="s">
        <v>85</v>
      </c>
      <c r="F154" s="55">
        <f>+VLOOKUP(E154,'Análisis de datos'!$A$5:$AZ$48,43,FALSE)</f>
        <v>0</v>
      </c>
      <c r="G154" s="55">
        <f>+VLOOKUP(E154,'Análisis de datos'!$A$5:$AZ$48,26,FALSE)</f>
        <v>0</v>
      </c>
      <c r="H154" s="64" t="s">
        <v>100</v>
      </c>
      <c r="I154" s="55">
        <f>+VLOOKUP(H154,'Análisis de datos'!$A$5:$AZ$48,43,FALSE)</f>
        <v>0</v>
      </c>
      <c r="J154" s="55">
        <f>+VLOOKUP(H154,'Análisis de datos'!$A$5:$AZ$48,26,FALSE)</f>
        <v>0</v>
      </c>
    </row>
    <row r="155" spans="2:10" ht="15.75" customHeight="1">
      <c r="B155" s="64" t="s">
        <v>71</v>
      </c>
      <c r="C155" s="55">
        <f>+VLOOKUP(B155,'Análisis de datos'!$A$5:$AZ$48,43,FALSE)</f>
        <v>0</v>
      </c>
      <c r="D155" s="55">
        <f>+VLOOKUP(B155,'Análisis de datos'!$A$5:$AZ$48,26,FALSE)</f>
        <v>0</v>
      </c>
      <c r="E155" s="55" t="s">
        <v>86</v>
      </c>
      <c r="F155" s="55">
        <f>+VLOOKUP(E155,'Análisis de datos'!$A$5:$AZ$48,43,FALSE)</f>
        <v>0</v>
      </c>
      <c r="G155" s="55">
        <f>+VLOOKUP(E155,'Análisis de datos'!$A$5:$AZ$48,26,FALSE)</f>
        <v>0</v>
      </c>
      <c r="H155" s="65" t="s">
        <v>101</v>
      </c>
      <c r="I155" s="55">
        <f>+VLOOKUP(H155,'Análisis de datos'!$A$5:$AZ$48,43,FALSE)</f>
        <v>0</v>
      </c>
      <c r="J155" s="55">
        <f>+VLOOKUP(H155,'Análisis de datos'!$A$5:$AZ$48,26,FALSE)</f>
        <v>0</v>
      </c>
    </row>
    <row r="156" spans="2:10" ht="15.75" customHeight="1">
      <c r="B156" s="64" t="s">
        <v>72</v>
      </c>
      <c r="C156" s="55">
        <f>+VLOOKUP(B156,'Análisis de datos'!$A$5:$AZ$48,43,FALSE)</f>
        <v>0</v>
      </c>
      <c r="D156" s="55">
        <f>+VLOOKUP(B156,'Análisis de datos'!$A$5:$AZ$48,26,FALSE)</f>
        <v>0</v>
      </c>
      <c r="E156" s="55" t="s">
        <v>87</v>
      </c>
      <c r="F156" s="55">
        <f>+VLOOKUP(E156,'Análisis de datos'!$A$5:$AZ$48,43,FALSE)</f>
        <v>0</v>
      </c>
      <c r="G156" s="55">
        <f>+VLOOKUP(E156,'Análisis de datos'!$A$5:$AZ$48,26,FALSE)</f>
        <v>0</v>
      </c>
      <c r="H156" s="64" t="s">
        <v>102</v>
      </c>
      <c r="I156" s="55">
        <f>+VLOOKUP(H156,'Análisis de datos'!$A$5:$AZ$48,43,FALSE)</f>
        <v>0</v>
      </c>
      <c r="J156" s="55">
        <f>+VLOOKUP(H156,'Análisis de datos'!$A$5:$AZ$48,26,FALSE)</f>
        <v>0</v>
      </c>
    </row>
    <row r="157" spans="2:10" ht="15.75" customHeight="1">
      <c r="B157" s="64" t="s">
        <v>73</v>
      </c>
      <c r="C157" s="55">
        <f>+VLOOKUP(B157,'Análisis de datos'!$A$5:$AZ$48,43,FALSE)</f>
        <v>0</v>
      </c>
      <c r="D157" s="55">
        <f>+VLOOKUP(B157,'Análisis de datos'!$A$5:$AZ$48,26,FALSE)</f>
        <v>0</v>
      </c>
      <c r="E157" s="55" t="s">
        <v>88</v>
      </c>
      <c r="F157" s="55">
        <f>+VLOOKUP(E157,'Análisis de datos'!$A$5:$AZ$48,43,FALSE)</f>
        <v>0</v>
      </c>
      <c r="G157" s="55">
        <f>+VLOOKUP(E157,'Análisis de datos'!$A$5:$AZ$48,26,FALSE)</f>
        <v>0</v>
      </c>
      <c r="H157" s="64" t="s">
        <v>103</v>
      </c>
      <c r="I157" s="55">
        <f>+VLOOKUP(H157,'Análisis de datos'!$A$5:$AZ$48,43,FALSE)</f>
        <v>0</v>
      </c>
      <c r="J157" s="55">
        <f>+VLOOKUP(H157,'Análisis de datos'!$A$5:$AZ$48,26,FALSE)</f>
        <v>0</v>
      </c>
    </row>
    <row r="158" spans="2:10" ht="15.75" customHeight="1">
      <c r="B158" s="64" t="s">
        <v>74</v>
      </c>
      <c r="C158" s="55">
        <f>+VLOOKUP(B158,'Análisis de datos'!$A$5:$AZ$48,43,FALSE)</f>
        <v>0</v>
      </c>
      <c r="D158" s="55">
        <f>+VLOOKUP(B158,'Análisis de datos'!$A$5:$AZ$48,26,FALSE)</f>
        <v>0</v>
      </c>
      <c r="E158" s="55" t="s">
        <v>89</v>
      </c>
      <c r="F158" s="55">
        <f>+VLOOKUP(E158,'Análisis de datos'!$A$5:$AZ$48,43,FALSE)</f>
        <v>0</v>
      </c>
      <c r="G158" s="55">
        <f>+VLOOKUP(E158,'Análisis de datos'!$A$5:$AZ$48,26,FALSE)</f>
        <v>0</v>
      </c>
      <c r="H158" s="64" t="s">
        <v>104</v>
      </c>
      <c r="I158" s="55">
        <f>+VLOOKUP(H158,'Análisis de datos'!$A$5:$AZ$48,43,FALSE)</f>
        <v>0</v>
      </c>
      <c r="J158" s="55">
        <f>+VLOOKUP(H158,'Análisis de datos'!$A$5:$AZ$48,26,FALSE)</f>
        <v>0</v>
      </c>
    </row>
    <row r="159" spans="2:10" ht="15.75" customHeight="1">
      <c r="B159" s="64" t="s">
        <v>75</v>
      </c>
      <c r="C159" s="55">
        <f>+VLOOKUP(B159,'Análisis de datos'!$A$5:$AZ$48,43,FALSE)</f>
        <v>0</v>
      </c>
      <c r="D159" s="55">
        <f>+VLOOKUP(B159,'Análisis de datos'!$A$5:$AZ$48,26,FALSE)</f>
        <v>0</v>
      </c>
      <c r="E159" s="55" t="s">
        <v>90</v>
      </c>
      <c r="F159" s="55">
        <f>+VLOOKUP(E159,'Análisis de datos'!$A$5:$AZ$48,43,FALSE)</f>
        <v>0</v>
      </c>
      <c r="G159" s="55">
        <f>+VLOOKUP(E159,'Análisis de datos'!$A$5:$AZ$48,26,FALSE)</f>
        <v>0</v>
      </c>
      <c r="H159" s="64" t="s">
        <v>105</v>
      </c>
      <c r="I159" s="55">
        <f>+VLOOKUP(H159,'Análisis de datos'!$A$5:$AZ$48,43,FALSE)</f>
        <v>0</v>
      </c>
      <c r="J159" s="55">
        <f>+VLOOKUP(H159,'Análisis de datos'!$A$5:$AZ$48,26,FALSE)</f>
        <v>0</v>
      </c>
    </row>
    <row r="160" spans="2:10" ht="15.75" customHeight="1">
      <c r="B160" s="64" t="s">
        <v>76</v>
      </c>
      <c r="C160" s="55">
        <f>+VLOOKUP(B160,'Análisis de datos'!$A$5:$AZ$48,43,FALSE)</f>
        <v>0</v>
      </c>
      <c r="D160" s="55">
        <f>+VLOOKUP(B160,'Análisis de datos'!$A$5:$AZ$48,26,FALSE)</f>
        <v>0</v>
      </c>
      <c r="E160" s="55" t="s">
        <v>91</v>
      </c>
      <c r="F160" s="55">
        <f>+VLOOKUP(E160,'Análisis de datos'!$A$5:$AZ$48,43,FALSE)</f>
        <v>0</v>
      </c>
      <c r="G160" s="55">
        <f>+VLOOKUP(E160,'Análisis de datos'!$A$5:$AZ$48,26,FALSE)</f>
        <v>0</v>
      </c>
      <c r="H160" s="64" t="s">
        <v>106</v>
      </c>
      <c r="I160" s="55">
        <f>+VLOOKUP(H160,'Análisis de datos'!$A$5:$AZ$48,43,FALSE)</f>
        <v>0</v>
      </c>
      <c r="J160" s="55">
        <f>+VLOOKUP(H160,'Análisis de datos'!$A$5:$AZ$48,26,FALSE)</f>
        <v>0</v>
      </c>
    </row>
    <row r="161" spans="2:10" ht="15.75" customHeight="1">
      <c r="B161" s="64" t="s">
        <v>77</v>
      </c>
      <c r="C161" s="55">
        <f>+VLOOKUP(B161,'Análisis de datos'!$A$5:$AZ$48,43,FALSE)</f>
        <v>0</v>
      </c>
      <c r="D161" s="55">
        <f>+VLOOKUP(B161,'Análisis de datos'!$A$5:$AZ$48,26,FALSE)</f>
        <v>0</v>
      </c>
      <c r="E161" s="55" t="s">
        <v>92</v>
      </c>
      <c r="F161" s="55">
        <f>+VLOOKUP(E161,'Análisis de datos'!$A$5:$AZ$48,43,FALSE)</f>
        <v>0</v>
      </c>
      <c r="G161" s="55">
        <f>+VLOOKUP(E161,'Análisis de datos'!$A$5:$AZ$48,26,FALSE)</f>
        <v>0</v>
      </c>
      <c r="H161" s="41"/>
      <c r="I161" s="41"/>
      <c r="J161" s="41"/>
    </row>
    <row r="162" spans="2:10" ht="15.75" customHeight="1">
      <c r="B162" s="64" t="s">
        <v>78</v>
      </c>
      <c r="C162" s="55">
        <f>+VLOOKUP(B162,'Análisis de datos'!$A$5:$AZ$48,43,FALSE)</f>
        <v>0</v>
      </c>
      <c r="D162" s="55">
        <f>+VLOOKUP(B162,'Análisis de datos'!$A$5:$AZ$48,26,FALSE)</f>
        <v>0</v>
      </c>
      <c r="E162" s="55" t="s">
        <v>93</v>
      </c>
      <c r="F162" s="55">
        <f>+VLOOKUP(E162,'Análisis de datos'!$A$5:$AZ$48,43,FALSE)</f>
        <v>0</v>
      </c>
      <c r="G162" s="55">
        <f>+VLOOKUP(E162,'Análisis de datos'!$A$5:$AZ$48,26,FALSE)</f>
        <v>0</v>
      </c>
      <c r="H162" s="41"/>
      <c r="I162" s="48"/>
      <c r="J162" s="48"/>
    </row>
    <row r="163" spans="2:10" ht="15.75" customHeight="1"/>
    <row r="164" spans="2:10" ht="22.5" customHeight="1">
      <c r="B164" s="61" t="s">
        <v>124</v>
      </c>
      <c r="C164" s="61"/>
      <c r="D164" s="61"/>
      <c r="E164" s="61"/>
      <c r="F164" s="61"/>
      <c r="G164" s="61"/>
      <c r="H164" s="61"/>
      <c r="I164" s="61"/>
      <c r="J164" s="61"/>
    </row>
    <row r="165" spans="2:10" ht="15.75" customHeight="1"/>
    <row r="166" spans="2:10" ht="24" customHeight="1">
      <c r="B166" s="51" t="s">
        <v>3</v>
      </c>
      <c r="C166" s="53" t="s">
        <v>125</v>
      </c>
      <c r="D166" s="53"/>
      <c r="E166" s="51" t="s">
        <v>3</v>
      </c>
      <c r="F166" s="53" t="s">
        <v>125</v>
      </c>
      <c r="G166" s="53"/>
      <c r="H166" s="51" t="s">
        <v>3</v>
      </c>
      <c r="I166" s="53" t="s">
        <v>125</v>
      </c>
      <c r="J166" s="53"/>
    </row>
    <row r="167" spans="2:10" ht="19.5" customHeight="1">
      <c r="B167" s="53"/>
      <c r="C167" s="52" t="s">
        <v>110</v>
      </c>
      <c r="D167" s="52" t="s">
        <v>111</v>
      </c>
      <c r="E167" s="53"/>
      <c r="F167" s="52" t="s">
        <v>110</v>
      </c>
      <c r="G167" s="52" t="s">
        <v>111</v>
      </c>
      <c r="H167" s="53"/>
      <c r="I167" s="52" t="s">
        <v>110</v>
      </c>
      <c r="J167" s="52" t="s">
        <v>111</v>
      </c>
    </row>
    <row r="168" spans="2:10" ht="15.75" customHeight="1">
      <c r="B168" s="64" t="s">
        <v>64</v>
      </c>
      <c r="C168" s="55">
        <f>+VLOOKUP(B168,'Análisis de datos'!$A$5:$AZ$48,44,FALSE)</f>
        <v>0</v>
      </c>
      <c r="D168" s="55">
        <f>+VLOOKUP(B168,'Análisis de datos'!$A$5:$AZ$48,27,FALSE)</f>
        <v>0</v>
      </c>
      <c r="E168" s="55" t="s">
        <v>79</v>
      </c>
      <c r="F168" s="55">
        <f>+VLOOKUP(E168,'Análisis de datos'!$A$5:$AZ$48,44,FALSE)</f>
        <v>0</v>
      </c>
      <c r="G168" s="55">
        <f>+VLOOKUP(E168,'Análisis de datos'!$A$5:$AZ$48,27,FALSE)</f>
        <v>0</v>
      </c>
      <c r="H168" s="64" t="s">
        <v>94</v>
      </c>
      <c r="I168" s="55">
        <f>+VLOOKUP(H168,'Análisis de datos'!$A$5:$AZ$48,44,FALSE)</f>
        <v>0</v>
      </c>
      <c r="J168" s="55">
        <f>+VLOOKUP(H168,'Análisis de datos'!$A$5:$AZ$48,27,FALSE)</f>
        <v>0</v>
      </c>
    </row>
    <row r="169" spans="2:10" ht="15.75" customHeight="1">
      <c r="B169" s="64" t="s">
        <v>65</v>
      </c>
      <c r="C169" s="55">
        <v>0</v>
      </c>
      <c r="D169" s="55">
        <f>+VLOOKUP(B169,'Análisis de datos'!$A$5:$AZ$48,27,FALSE)</f>
        <v>0</v>
      </c>
      <c r="E169" s="55" t="s">
        <v>80</v>
      </c>
      <c r="F169" s="55">
        <f>+VLOOKUP(E169,'Análisis de datos'!$A$5:$AZ$48,44,FALSE)</f>
        <v>0</v>
      </c>
      <c r="G169" s="55">
        <f>+VLOOKUP(E169,'Análisis de datos'!$A$5:$AZ$48,27,FALSE)</f>
        <v>0</v>
      </c>
      <c r="H169" s="64" t="s">
        <v>95</v>
      </c>
      <c r="I169" s="55">
        <f>+VLOOKUP(H169,'Análisis de datos'!$A$5:$AZ$48,44,FALSE)</f>
        <v>0</v>
      </c>
      <c r="J169" s="55">
        <f>+VLOOKUP(H169,'Análisis de datos'!$A$5:$AZ$48,27,FALSE)</f>
        <v>0</v>
      </c>
    </row>
    <row r="170" spans="2:10" ht="15.75" customHeight="1">
      <c r="B170" s="64" t="s">
        <v>66</v>
      </c>
      <c r="C170" s="55">
        <f>+VLOOKUP(B170,'Análisis de datos'!$A$5:$AZ$48,44,FALSE)</f>
        <v>0</v>
      </c>
      <c r="D170" s="55">
        <f>+VLOOKUP(B170,'Análisis de datos'!$A$5:$AZ$48,27,FALSE)</f>
        <v>0</v>
      </c>
      <c r="E170" s="55" t="s">
        <v>81</v>
      </c>
      <c r="F170" s="55">
        <f>+VLOOKUP(E170,'Análisis de datos'!$A$5:$AZ$48,44,FALSE)</f>
        <v>0</v>
      </c>
      <c r="G170" s="55">
        <f>+VLOOKUP(E170,'Análisis de datos'!$A$5:$AZ$48,27,FALSE)</f>
        <v>0</v>
      </c>
      <c r="H170" s="64" t="s">
        <v>96</v>
      </c>
      <c r="I170" s="55">
        <f>+VLOOKUP(H170,'Análisis de datos'!$A$5:$AZ$48,44,FALSE)</f>
        <v>0</v>
      </c>
      <c r="J170" s="55">
        <f>+VLOOKUP(H170,'Análisis de datos'!$A$5:$AZ$48,27,FALSE)</f>
        <v>0</v>
      </c>
    </row>
    <row r="171" spans="2:10" ht="15.75" customHeight="1">
      <c r="B171" s="56" t="s">
        <v>67</v>
      </c>
      <c r="C171" s="55">
        <f>+VLOOKUP(B171,'Análisis de datos'!$A$5:$AZ$48,44,FALSE)</f>
        <v>0</v>
      </c>
      <c r="D171" s="55">
        <f>+VLOOKUP(B171,'Análisis de datos'!$A$5:$AZ$48,27,FALSE)</f>
        <v>0</v>
      </c>
      <c r="E171" s="55" t="s">
        <v>82</v>
      </c>
      <c r="F171" s="55">
        <f>+VLOOKUP(E171,'Análisis de datos'!$A$5:$AZ$48,44,FALSE)</f>
        <v>0</v>
      </c>
      <c r="G171" s="55">
        <f>+VLOOKUP(E171,'Análisis de datos'!$A$5:$AZ$48,27,FALSE)</f>
        <v>0</v>
      </c>
      <c r="H171" s="64" t="s">
        <v>97</v>
      </c>
      <c r="I171" s="55">
        <f>+VLOOKUP(H171,'Análisis de datos'!$A$5:$AZ$48,44,FALSE)</f>
        <v>0</v>
      </c>
      <c r="J171" s="55">
        <f>+VLOOKUP(H171,'Análisis de datos'!$A$5:$AZ$48,27,FALSE)</f>
        <v>0</v>
      </c>
    </row>
    <row r="172" spans="2:10" ht="15.75" customHeight="1">
      <c r="B172" s="64" t="s">
        <v>68</v>
      </c>
      <c r="C172" s="55">
        <f>+VLOOKUP(B172,'Análisis de datos'!$A$5:$AZ$48,44,FALSE)</f>
        <v>0</v>
      </c>
      <c r="D172" s="55">
        <f>+VLOOKUP(B172,'Análisis de datos'!$A$5:$AZ$48,27,FALSE)</f>
        <v>0</v>
      </c>
      <c r="E172" s="55" t="s">
        <v>83</v>
      </c>
      <c r="F172" s="55">
        <f>+VLOOKUP(E172,'Análisis de datos'!$A$5:$AZ$48,44,FALSE)</f>
        <v>0</v>
      </c>
      <c r="G172" s="55">
        <f>+VLOOKUP(E172,'Análisis de datos'!$A$5:$AZ$48,27,FALSE)</f>
        <v>0</v>
      </c>
      <c r="H172" s="64" t="s">
        <v>98</v>
      </c>
      <c r="I172" s="55">
        <f>+VLOOKUP(H172,'Análisis de datos'!$A$5:$AZ$48,44,FALSE)</f>
        <v>0</v>
      </c>
      <c r="J172" s="55">
        <f>+VLOOKUP(H172,'Análisis de datos'!$A$5:$AZ$48,27,FALSE)</f>
        <v>0</v>
      </c>
    </row>
    <row r="173" spans="2:10" ht="15.75" customHeight="1">
      <c r="B173" s="64" t="s">
        <v>70</v>
      </c>
      <c r="C173" s="55">
        <f>+VLOOKUP(B173,'Análisis de datos'!$A$5:$AZ$48,44,FALSE)</f>
        <v>0</v>
      </c>
      <c r="D173" s="55">
        <f>+VLOOKUP(B173,'Análisis de datos'!$A$5:$AZ$48,27,FALSE)</f>
        <v>0</v>
      </c>
      <c r="E173" s="55" t="s">
        <v>84</v>
      </c>
      <c r="F173" s="55">
        <f>+VLOOKUP(E173,'Análisis de datos'!$A$5:$AZ$48,44,FALSE)</f>
        <v>0</v>
      </c>
      <c r="G173" s="55">
        <f>+VLOOKUP(E173,'Análisis de datos'!$A$5:$AZ$48,27,FALSE)</f>
        <v>0</v>
      </c>
      <c r="H173" s="64" t="s">
        <v>99</v>
      </c>
      <c r="I173" s="55">
        <f>+VLOOKUP(H173,'Análisis de datos'!$A$5:$AZ$48,44,FALSE)</f>
        <v>0</v>
      </c>
      <c r="J173" s="55">
        <f>+VLOOKUP(H173,'Análisis de datos'!$A$5:$AZ$48,27,FALSE)</f>
        <v>0</v>
      </c>
    </row>
    <row r="174" spans="2:10" ht="15.75" customHeight="1">
      <c r="B174" s="64" t="s">
        <v>69</v>
      </c>
      <c r="C174" s="55">
        <f>+VLOOKUP(B174,'Análisis de datos'!$A$5:$AZ$48,44,FALSE)</f>
        <v>0</v>
      </c>
      <c r="D174" s="55">
        <f>+VLOOKUP(B174,'Análisis de datos'!$A$5:$AZ$48,27,FALSE)</f>
        <v>0</v>
      </c>
      <c r="E174" s="55" t="s">
        <v>85</v>
      </c>
      <c r="F174" s="55">
        <f>+VLOOKUP(E174,'Análisis de datos'!$A$5:$AZ$48,44,FALSE)</f>
        <v>0</v>
      </c>
      <c r="G174" s="55">
        <f>+VLOOKUP(E174,'Análisis de datos'!$A$5:$AZ$48,27,FALSE)</f>
        <v>0</v>
      </c>
      <c r="H174" s="64" t="s">
        <v>100</v>
      </c>
      <c r="I174" s="55">
        <f>+VLOOKUP(H174,'Análisis de datos'!$A$5:$AZ$48,44,FALSE)</f>
        <v>0</v>
      </c>
      <c r="J174" s="55">
        <f>+VLOOKUP(H174,'Análisis de datos'!$A$5:$AZ$48,27,FALSE)</f>
        <v>0</v>
      </c>
    </row>
    <row r="175" spans="2:10" ht="15.75" customHeight="1">
      <c r="B175" s="64" t="s">
        <v>71</v>
      </c>
      <c r="C175" s="55">
        <f>+VLOOKUP(B175,'Análisis de datos'!$A$5:$AZ$48,44,FALSE)</f>
        <v>0</v>
      </c>
      <c r="D175" s="55">
        <f>+VLOOKUP(B175,'Análisis de datos'!$A$5:$AZ$48,27,FALSE)</f>
        <v>0</v>
      </c>
      <c r="E175" s="55" t="s">
        <v>86</v>
      </c>
      <c r="F175" s="55">
        <f>+VLOOKUP(E175,'Análisis de datos'!$A$5:$AZ$48,44,FALSE)</f>
        <v>0</v>
      </c>
      <c r="G175" s="55">
        <f>+VLOOKUP(E175,'Análisis de datos'!$A$5:$AZ$48,27,FALSE)</f>
        <v>0</v>
      </c>
      <c r="H175" s="65" t="s">
        <v>101</v>
      </c>
      <c r="I175" s="55">
        <f>+VLOOKUP(H175,'Análisis de datos'!$A$5:$AZ$48,44,FALSE)</f>
        <v>0</v>
      </c>
      <c r="J175" s="55">
        <f>+VLOOKUP(H175,'Análisis de datos'!$A$5:$AZ$48,27,FALSE)</f>
        <v>0</v>
      </c>
    </row>
    <row r="176" spans="2:10" ht="15.75" customHeight="1">
      <c r="B176" s="64" t="s">
        <v>72</v>
      </c>
      <c r="C176" s="55">
        <f>+VLOOKUP(B176,'Análisis de datos'!$A$5:$AZ$48,44,FALSE)</f>
        <v>0</v>
      </c>
      <c r="D176" s="55">
        <f>+VLOOKUP(B176,'Análisis de datos'!$A$5:$AZ$48,27,FALSE)</f>
        <v>0</v>
      </c>
      <c r="E176" s="55" t="s">
        <v>87</v>
      </c>
      <c r="F176" s="55">
        <f>+VLOOKUP(E176,'Análisis de datos'!$A$5:$AZ$48,44,FALSE)</f>
        <v>0</v>
      </c>
      <c r="G176" s="55">
        <f>+VLOOKUP(E176,'Análisis de datos'!$A$5:$AZ$48,27,FALSE)</f>
        <v>0</v>
      </c>
      <c r="H176" s="64" t="s">
        <v>102</v>
      </c>
      <c r="I176" s="55">
        <f>+VLOOKUP(H176,'Análisis de datos'!$A$5:$AZ$48,44,FALSE)</f>
        <v>0</v>
      </c>
      <c r="J176" s="55">
        <f>+VLOOKUP(H176,'Análisis de datos'!$A$5:$AZ$48,27,FALSE)</f>
        <v>0</v>
      </c>
    </row>
    <row r="177" spans="2:10" ht="15.75" customHeight="1">
      <c r="B177" s="64" t="s">
        <v>73</v>
      </c>
      <c r="C177" s="55">
        <f>+VLOOKUP(B177,'Análisis de datos'!$A$5:$AZ$48,44,FALSE)</f>
        <v>0</v>
      </c>
      <c r="D177" s="55">
        <f>+VLOOKUP(B177,'Análisis de datos'!$A$5:$AZ$48,27,FALSE)</f>
        <v>0</v>
      </c>
      <c r="E177" s="55" t="s">
        <v>88</v>
      </c>
      <c r="F177" s="55">
        <f>+VLOOKUP(E177,'Análisis de datos'!$A$5:$AZ$48,44,FALSE)</f>
        <v>0</v>
      </c>
      <c r="G177" s="55">
        <f>+VLOOKUP(E177,'Análisis de datos'!$A$5:$AZ$48,27,FALSE)</f>
        <v>0</v>
      </c>
      <c r="H177" s="64" t="s">
        <v>103</v>
      </c>
      <c r="I177" s="55">
        <f>+VLOOKUP(H177,'Análisis de datos'!$A$5:$AZ$48,44,FALSE)</f>
        <v>0</v>
      </c>
      <c r="J177" s="55">
        <f>+VLOOKUP(H177,'Análisis de datos'!$A$5:$AZ$48,27,FALSE)</f>
        <v>0</v>
      </c>
    </row>
    <row r="178" spans="2:10" ht="15.75" customHeight="1">
      <c r="B178" s="64" t="s">
        <v>74</v>
      </c>
      <c r="C178" s="55">
        <f>+VLOOKUP(B178,'Análisis de datos'!$A$5:$AZ$48,44,FALSE)</f>
        <v>0</v>
      </c>
      <c r="D178" s="55">
        <f>+VLOOKUP(B178,'Análisis de datos'!$A$5:$AZ$48,27,FALSE)</f>
        <v>0</v>
      </c>
      <c r="E178" s="55" t="s">
        <v>89</v>
      </c>
      <c r="F178" s="55">
        <f>+VLOOKUP(E178,'Análisis de datos'!$A$5:$AZ$48,44,FALSE)</f>
        <v>0</v>
      </c>
      <c r="G178" s="55">
        <f>+VLOOKUP(E178,'Análisis de datos'!$A$5:$AZ$48,27,FALSE)</f>
        <v>0</v>
      </c>
      <c r="H178" s="64" t="s">
        <v>104</v>
      </c>
      <c r="I178" s="55">
        <f>+VLOOKUP(H178,'Análisis de datos'!$A$5:$AZ$48,44,FALSE)</f>
        <v>0</v>
      </c>
      <c r="J178" s="55">
        <f>+VLOOKUP(H178,'Análisis de datos'!$A$5:$AZ$48,27,FALSE)</f>
        <v>0</v>
      </c>
    </row>
    <row r="179" spans="2:10" ht="15.75" customHeight="1">
      <c r="B179" s="64" t="s">
        <v>75</v>
      </c>
      <c r="C179" s="55">
        <f>+VLOOKUP(B179,'Análisis de datos'!$A$5:$AZ$48,44,FALSE)</f>
        <v>0</v>
      </c>
      <c r="D179" s="55">
        <f>+VLOOKUP(B179,'Análisis de datos'!$A$5:$AZ$48,27,FALSE)</f>
        <v>0</v>
      </c>
      <c r="E179" s="55" t="s">
        <v>90</v>
      </c>
      <c r="F179" s="55">
        <f>+VLOOKUP(E179,'Análisis de datos'!$A$5:$AZ$48,44,FALSE)</f>
        <v>0</v>
      </c>
      <c r="G179" s="55">
        <f>+VLOOKUP(E179,'Análisis de datos'!$A$5:$AZ$48,27,FALSE)</f>
        <v>0</v>
      </c>
      <c r="H179" s="64" t="s">
        <v>105</v>
      </c>
      <c r="I179" s="55">
        <f>+VLOOKUP(H179,'Análisis de datos'!$A$5:$AZ$48,44,FALSE)</f>
        <v>0</v>
      </c>
      <c r="J179" s="55">
        <f>+VLOOKUP(H179,'Análisis de datos'!$A$5:$AZ$48,27,FALSE)</f>
        <v>0</v>
      </c>
    </row>
    <row r="180" spans="2:10" ht="15.75" customHeight="1">
      <c r="B180" s="64" t="s">
        <v>76</v>
      </c>
      <c r="C180" s="55">
        <f>+VLOOKUP(B180,'Análisis de datos'!$A$5:$AZ$48,44,FALSE)</f>
        <v>0</v>
      </c>
      <c r="D180" s="55">
        <f>+VLOOKUP(B180,'Análisis de datos'!$A$5:$AZ$48,27,FALSE)</f>
        <v>0</v>
      </c>
      <c r="E180" s="55" t="s">
        <v>91</v>
      </c>
      <c r="F180" s="55">
        <f>+VLOOKUP(E180,'Análisis de datos'!$A$5:$AZ$48,44,FALSE)</f>
        <v>0</v>
      </c>
      <c r="G180" s="55">
        <f>+VLOOKUP(E180,'Análisis de datos'!$A$5:$AZ$48,27,FALSE)</f>
        <v>0</v>
      </c>
      <c r="H180" s="64" t="s">
        <v>106</v>
      </c>
      <c r="I180" s="55">
        <f>+VLOOKUP(H180,'Análisis de datos'!$A$5:$AZ$48,44,FALSE)</f>
        <v>0</v>
      </c>
      <c r="J180" s="55">
        <f>+VLOOKUP(H180,'Análisis de datos'!$A$5:$AZ$48,27,FALSE)</f>
        <v>0</v>
      </c>
    </row>
    <row r="181" spans="2:10" ht="15.75" customHeight="1">
      <c r="B181" s="64" t="s">
        <v>77</v>
      </c>
      <c r="C181" s="55">
        <f>+VLOOKUP(B181,'Análisis de datos'!$A$5:$AZ$48,44,FALSE)</f>
        <v>0</v>
      </c>
      <c r="D181" s="55">
        <f>+VLOOKUP(B181,'Análisis de datos'!$A$5:$AZ$48,27,FALSE)</f>
        <v>0</v>
      </c>
      <c r="E181" s="55" t="s">
        <v>92</v>
      </c>
      <c r="F181" s="55">
        <f>+VLOOKUP(E181,'Análisis de datos'!$A$5:$AZ$48,44,FALSE)</f>
        <v>0</v>
      </c>
      <c r="G181" s="55">
        <f>+VLOOKUP(E181,'Análisis de datos'!$A$5:$AZ$48,27,FALSE)</f>
        <v>0</v>
      </c>
      <c r="H181" s="41"/>
      <c r="I181" s="41"/>
      <c r="J181" s="41"/>
    </row>
    <row r="182" spans="2:10" ht="15.75" customHeight="1">
      <c r="B182" s="64" t="s">
        <v>78</v>
      </c>
      <c r="C182" s="55">
        <f>+VLOOKUP(B182,'Análisis de datos'!$A$5:$AZ$48,44,FALSE)</f>
        <v>0</v>
      </c>
      <c r="D182" s="55">
        <f>+VLOOKUP(B182,'Análisis de datos'!$A$5:$AZ$48,27,FALSE)</f>
        <v>0</v>
      </c>
      <c r="E182" s="55" t="s">
        <v>93</v>
      </c>
      <c r="F182" s="55">
        <f>+VLOOKUP(E182,'Análisis de datos'!$A$5:$AZ$48,44,FALSE)</f>
        <v>0</v>
      </c>
      <c r="G182" s="55">
        <f>+VLOOKUP(E182,'Análisis de datos'!$A$5:$AZ$48,27,FALSE)</f>
        <v>0</v>
      </c>
      <c r="H182" s="41"/>
      <c r="I182" s="48"/>
      <c r="J182" s="48"/>
    </row>
    <row r="183" spans="2:10" ht="15.75" customHeight="1"/>
    <row r="184" spans="2:10" ht="15.75" customHeight="1"/>
    <row r="185" spans="2:10" ht="27" customHeight="1">
      <c r="B185" s="61" t="s">
        <v>126</v>
      </c>
      <c r="C185" s="61"/>
      <c r="D185" s="61"/>
      <c r="E185" s="61"/>
      <c r="F185" s="61"/>
      <c r="G185" s="61"/>
      <c r="H185" s="61"/>
      <c r="I185" s="61"/>
      <c r="J185" s="61"/>
    </row>
    <row r="186" spans="2:10" ht="15.75" customHeight="1"/>
    <row r="187" spans="2:10" ht="14.25" customHeight="1">
      <c r="B187" s="51" t="s">
        <v>3</v>
      </c>
      <c r="C187" s="53" t="s">
        <v>127</v>
      </c>
      <c r="D187" s="53"/>
      <c r="E187" s="51" t="s">
        <v>3</v>
      </c>
      <c r="F187" s="53" t="s">
        <v>127</v>
      </c>
      <c r="G187" s="53"/>
      <c r="H187" s="51" t="s">
        <v>3</v>
      </c>
      <c r="I187" s="53" t="s">
        <v>127</v>
      </c>
      <c r="J187" s="53"/>
    </row>
    <row r="188" spans="2:10" ht="15.75" customHeight="1">
      <c r="B188" s="53"/>
      <c r="C188" s="52" t="s">
        <v>110</v>
      </c>
      <c r="D188" s="52" t="s">
        <v>111</v>
      </c>
      <c r="E188" s="53"/>
      <c r="F188" s="52" t="s">
        <v>110</v>
      </c>
      <c r="G188" s="52" t="s">
        <v>111</v>
      </c>
      <c r="H188" s="53"/>
      <c r="I188" s="52" t="s">
        <v>110</v>
      </c>
      <c r="J188" s="52" t="s">
        <v>111</v>
      </c>
    </row>
    <row r="189" spans="2:10" ht="15.75" customHeight="1">
      <c r="B189" s="64" t="s">
        <v>64</v>
      </c>
      <c r="C189" s="55">
        <f>+VLOOKUP(B189,'Análisis de datos'!$A$5:$AZ$48,46,FALSE)</f>
        <v>0</v>
      </c>
      <c r="D189" s="55">
        <f>+VLOOKUP(B189,'Análisis de datos'!$A$5:$AZ$48,29,FALSE)</f>
        <v>0</v>
      </c>
      <c r="E189" s="55" t="s">
        <v>79</v>
      </c>
      <c r="F189" s="55">
        <f>+VLOOKUP(E189,'Análisis de datos'!$A$5:$AZ$48,46,FALSE)</f>
        <v>0</v>
      </c>
      <c r="G189" s="55">
        <f>+VLOOKUP(E189,'Análisis de datos'!$A$5:$AZ$48,29,FALSE)</f>
        <v>0</v>
      </c>
      <c r="H189" s="64" t="s">
        <v>94</v>
      </c>
      <c r="I189" s="55">
        <f>+VLOOKUP(H189,'Análisis de datos'!$A$5:$AZ$48,46,FALSE)</f>
        <v>0</v>
      </c>
      <c r="J189" s="55">
        <f>+VLOOKUP(H189,'Análisis de datos'!$A$5:$AZ$48,29,FALSE)</f>
        <v>0</v>
      </c>
    </row>
    <row r="190" spans="2:10" ht="15.75" customHeight="1">
      <c r="B190" s="64" t="s">
        <v>65</v>
      </c>
      <c r="C190" s="55">
        <f>+VLOOKUP(B190,'Análisis de datos'!$A$5:$AZ$48,46,FALSE)</f>
        <v>0</v>
      </c>
      <c r="D190" s="55">
        <f>+VLOOKUP(B190,'Análisis de datos'!$A$5:$AZ$48,29,FALSE)</f>
        <v>0</v>
      </c>
      <c r="E190" s="55" t="s">
        <v>80</v>
      </c>
      <c r="F190" s="55">
        <f>+VLOOKUP(E190,'Análisis de datos'!$A$5:$AZ$48,46,FALSE)</f>
        <v>0</v>
      </c>
      <c r="G190" s="55">
        <f>+VLOOKUP(E190,'Análisis de datos'!$A$5:$AZ$48,29,FALSE)</f>
        <v>0</v>
      </c>
      <c r="H190" s="64" t="s">
        <v>95</v>
      </c>
      <c r="I190" s="55">
        <f>+VLOOKUP(H190,'Análisis de datos'!$A$5:$AZ$48,46,FALSE)</f>
        <v>0</v>
      </c>
      <c r="J190" s="55">
        <f>+VLOOKUP(H190,'Análisis de datos'!$A$5:$AZ$48,29,FALSE)</f>
        <v>0</v>
      </c>
    </row>
    <row r="191" spans="2:10" ht="15.75" customHeight="1">
      <c r="B191" s="64" t="s">
        <v>66</v>
      </c>
      <c r="C191" s="55">
        <f>+VLOOKUP(B191,'Análisis de datos'!$A$5:$AZ$48,46,FALSE)</f>
        <v>0</v>
      </c>
      <c r="D191" s="55">
        <f>+VLOOKUP(B191,'Análisis de datos'!$A$5:$AZ$48,29,FALSE)</f>
        <v>0</v>
      </c>
      <c r="E191" s="55" t="s">
        <v>81</v>
      </c>
      <c r="F191" s="55">
        <f>+VLOOKUP(E191,'Análisis de datos'!$A$5:$AZ$48,46,FALSE)</f>
        <v>0</v>
      </c>
      <c r="G191" s="55">
        <f>+VLOOKUP(E191,'Análisis de datos'!$A$5:$AZ$48,29,FALSE)</f>
        <v>0</v>
      </c>
      <c r="H191" s="64" t="s">
        <v>96</v>
      </c>
      <c r="I191" s="55">
        <f>+VLOOKUP(H191,'Análisis de datos'!$A$5:$AZ$48,46,FALSE)</f>
        <v>0</v>
      </c>
      <c r="J191" s="55">
        <f>+VLOOKUP(H191,'Análisis de datos'!$A$5:$AZ$48,29,FALSE)</f>
        <v>0</v>
      </c>
    </row>
    <row r="192" spans="2:10" ht="15.75" customHeight="1">
      <c r="B192" s="56" t="s">
        <v>67</v>
      </c>
      <c r="C192" s="55">
        <f>+VLOOKUP(B192,'Análisis de datos'!$A$5:$AZ$48,46,FALSE)</f>
        <v>0</v>
      </c>
      <c r="D192" s="55">
        <f>+VLOOKUP(B192,'Análisis de datos'!$A$5:$AZ$48,29,FALSE)</f>
        <v>0</v>
      </c>
      <c r="E192" s="55" t="s">
        <v>82</v>
      </c>
      <c r="F192" s="55">
        <f>+VLOOKUP(E192,'Análisis de datos'!$A$5:$AZ$48,46,FALSE)</f>
        <v>0</v>
      </c>
      <c r="G192" s="55">
        <f>+VLOOKUP(E192,'Análisis de datos'!$A$5:$AZ$48,29,FALSE)</f>
        <v>0</v>
      </c>
      <c r="H192" s="64" t="s">
        <v>97</v>
      </c>
      <c r="I192" s="55">
        <f>+VLOOKUP(H192,'Análisis de datos'!$A$5:$AZ$48,46,FALSE)</f>
        <v>0</v>
      </c>
      <c r="J192" s="55">
        <f>+VLOOKUP(H192,'Análisis de datos'!$A$5:$AZ$48,29,FALSE)</f>
        <v>0</v>
      </c>
    </row>
    <row r="193" spans="2:10" ht="15.75" customHeight="1">
      <c r="B193" s="64" t="s">
        <v>68</v>
      </c>
      <c r="C193" s="55">
        <f>+VLOOKUP(B193,'Análisis de datos'!$A$5:$AZ$48,46,FALSE)</f>
        <v>0</v>
      </c>
      <c r="D193" s="55">
        <f>+VLOOKUP(B193,'Análisis de datos'!$A$5:$AZ$48,29,FALSE)</f>
        <v>0</v>
      </c>
      <c r="E193" s="55" t="s">
        <v>83</v>
      </c>
      <c r="F193" s="55">
        <f>+VLOOKUP(E193,'Análisis de datos'!$A$5:$AZ$48,46,FALSE)</f>
        <v>0</v>
      </c>
      <c r="G193" s="55">
        <f>+VLOOKUP(E193,'Análisis de datos'!$A$5:$AZ$48,29,FALSE)</f>
        <v>0</v>
      </c>
      <c r="H193" s="64" t="s">
        <v>98</v>
      </c>
      <c r="I193" s="55">
        <f>+VLOOKUP(H193,'Análisis de datos'!$A$5:$AZ$48,46,FALSE)</f>
        <v>0</v>
      </c>
      <c r="J193" s="55">
        <f>+VLOOKUP(H193,'Análisis de datos'!$A$5:$AZ$48,29,FALSE)</f>
        <v>0</v>
      </c>
    </row>
    <row r="194" spans="2:10" ht="15.75" customHeight="1">
      <c r="B194" s="64" t="s">
        <v>70</v>
      </c>
      <c r="C194" s="55">
        <f>+VLOOKUP(B194,'Análisis de datos'!$A$5:$AZ$48,46,FALSE)</f>
        <v>0</v>
      </c>
      <c r="D194" s="55">
        <f>+VLOOKUP(B194,'Análisis de datos'!$A$5:$AZ$48,29,FALSE)</f>
        <v>0</v>
      </c>
      <c r="E194" s="55" t="s">
        <v>84</v>
      </c>
      <c r="F194" s="55">
        <f>+VLOOKUP(E194,'Análisis de datos'!$A$5:$AZ$48,46,FALSE)</f>
        <v>0</v>
      </c>
      <c r="G194" s="55">
        <f>+VLOOKUP(E194,'Análisis de datos'!$A$5:$AZ$48,29,FALSE)</f>
        <v>0</v>
      </c>
      <c r="H194" s="64" t="s">
        <v>99</v>
      </c>
      <c r="I194" s="55">
        <f>+VLOOKUP(H194,'Análisis de datos'!$A$5:$AZ$48,46,FALSE)</f>
        <v>0</v>
      </c>
      <c r="J194" s="55">
        <f>+VLOOKUP(H194,'Análisis de datos'!$A$5:$AZ$48,29,FALSE)</f>
        <v>0</v>
      </c>
    </row>
    <row r="195" spans="2:10" ht="15.75" customHeight="1">
      <c r="B195" s="64" t="s">
        <v>69</v>
      </c>
      <c r="C195" s="55">
        <f>+VLOOKUP(B195,'Análisis de datos'!$A$5:$AZ$48,46,FALSE)</f>
        <v>0</v>
      </c>
      <c r="D195" s="55">
        <f>+VLOOKUP(B195,'Análisis de datos'!$A$5:$AZ$48,29,FALSE)</f>
        <v>0</v>
      </c>
      <c r="E195" s="55" t="s">
        <v>85</v>
      </c>
      <c r="F195" s="55">
        <f>+VLOOKUP(E195,'Análisis de datos'!$A$5:$AZ$48,46,FALSE)</f>
        <v>0</v>
      </c>
      <c r="G195" s="55">
        <f>+VLOOKUP(E195,'Análisis de datos'!$A$5:$AZ$48,29,FALSE)</f>
        <v>0</v>
      </c>
      <c r="H195" s="64" t="s">
        <v>100</v>
      </c>
      <c r="I195" s="55">
        <f>+VLOOKUP(H195,'Análisis de datos'!$A$5:$AZ$48,46,FALSE)</f>
        <v>0</v>
      </c>
      <c r="J195" s="55">
        <f>+VLOOKUP(H195,'Análisis de datos'!$A$5:$AZ$48,29,FALSE)</f>
        <v>0</v>
      </c>
    </row>
    <row r="196" spans="2:10" ht="15.75" customHeight="1">
      <c r="B196" s="64" t="s">
        <v>71</v>
      </c>
      <c r="C196" s="55">
        <f>+VLOOKUP(B196,'Análisis de datos'!$A$5:$AZ$48,46,FALSE)</f>
        <v>0</v>
      </c>
      <c r="D196" s="55">
        <f>+VLOOKUP(B196,'Análisis de datos'!$A$5:$AZ$48,29,FALSE)</f>
        <v>0</v>
      </c>
      <c r="E196" s="55" t="s">
        <v>86</v>
      </c>
      <c r="F196" s="55">
        <f>+VLOOKUP(E196,'Análisis de datos'!$A$5:$AZ$48,46,FALSE)</f>
        <v>0</v>
      </c>
      <c r="G196" s="55">
        <f>+VLOOKUP(E196,'Análisis de datos'!$A$5:$AZ$48,29,FALSE)</f>
        <v>0</v>
      </c>
      <c r="H196" s="65" t="s">
        <v>101</v>
      </c>
      <c r="I196" s="55">
        <f>+VLOOKUP(H196,'Análisis de datos'!$A$5:$AZ$48,46,FALSE)</f>
        <v>0</v>
      </c>
      <c r="J196" s="55">
        <f>+VLOOKUP(H196,'Análisis de datos'!$A$5:$AZ$48,29,FALSE)</f>
        <v>0</v>
      </c>
    </row>
    <row r="197" spans="2:10" ht="15.75" customHeight="1">
      <c r="B197" s="64" t="s">
        <v>72</v>
      </c>
      <c r="C197" s="55">
        <f>+VLOOKUP(B197,'Análisis de datos'!$A$5:$AZ$48,46,FALSE)</f>
        <v>0</v>
      </c>
      <c r="D197" s="55">
        <f>+VLOOKUP(B197,'Análisis de datos'!$A$5:$AZ$48,29,FALSE)</f>
        <v>0</v>
      </c>
      <c r="E197" s="55" t="s">
        <v>87</v>
      </c>
      <c r="F197" s="55">
        <f>+VLOOKUP(E197,'Análisis de datos'!$A$5:$AZ$48,46,FALSE)</f>
        <v>0</v>
      </c>
      <c r="G197" s="55">
        <f>+VLOOKUP(E197,'Análisis de datos'!$A$5:$AZ$48,29,FALSE)</f>
        <v>0</v>
      </c>
      <c r="H197" s="64" t="s">
        <v>102</v>
      </c>
      <c r="I197" s="55">
        <f>+VLOOKUP(H197,'Análisis de datos'!$A$5:$AZ$48,46,FALSE)</f>
        <v>0</v>
      </c>
      <c r="J197" s="55">
        <f>+VLOOKUP(H197,'Análisis de datos'!$A$5:$AZ$48,29,FALSE)</f>
        <v>0</v>
      </c>
    </row>
    <row r="198" spans="2:10" ht="15.75" customHeight="1">
      <c r="B198" s="64" t="s">
        <v>73</v>
      </c>
      <c r="C198" s="55">
        <f>+VLOOKUP(B198,'Análisis de datos'!$A$5:$AZ$48,46,FALSE)</f>
        <v>0</v>
      </c>
      <c r="D198" s="55">
        <f>+VLOOKUP(B198,'Análisis de datos'!$A$5:$AZ$48,29,FALSE)</f>
        <v>0</v>
      </c>
      <c r="E198" s="55" t="s">
        <v>88</v>
      </c>
      <c r="F198" s="55">
        <f>+VLOOKUP(E198,'Análisis de datos'!$A$5:$AZ$48,46,FALSE)</f>
        <v>0</v>
      </c>
      <c r="G198" s="55">
        <f>+VLOOKUP(E198,'Análisis de datos'!$A$5:$AZ$48,29,FALSE)</f>
        <v>0</v>
      </c>
      <c r="H198" s="64" t="s">
        <v>103</v>
      </c>
      <c r="I198" s="55">
        <f>+VLOOKUP(H198,'Análisis de datos'!$A$5:$AZ$48,46,FALSE)</f>
        <v>0</v>
      </c>
      <c r="J198" s="55">
        <f>+VLOOKUP(H198,'Análisis de datos'!$A$5:$AZ$48,29,FALSE)</f>
        <v>0</v>
      </c>
    </row>
    <row r="199" spans="2:10" ht="15.75" customHeight="1">
      <c r="B199" s="64" t="s">
        <v>74</v>
      </c>
      <c r="C199" s="55">
        <f>+VLOOKUP(B199,'Análisis de datos'!$A$5:$AZ$48,46,FALSE)</f>
        <v>0</v>
      </c>
      <c r="D199" s="55">
        <f>+VLOOKUP(B199,'Análisis de datos'!$A$5:$AZ$48,29,FALSE)</f>
        <v>0</v>
      </c>
      <c r="E199" s="55" t="s">
        <v>89</v>
      </c>
      <c r="F199" s="55">
        <f>+VLOOKUP(E199,'Análisis de datos'!$A$5:$AZ$48,46,FALSE)</f>
        <v>0</v>
      </c>
      <c r="G199" s="55">
        <f>+VLOOKUP(E199,'Análisis de datos'!$A$5:$AZ$48,29,FALSE)</f>
        <v>0</v>
      </c>
      <c r="H199" s="64" t="s">
        <v>104</v>
      </c>
      <c r="I199" s="55">
        <f>+VLOOKUP(H199,'Análisis de datos'!$A$5:$AZ$48,46,FALSE)</f>
        <v>0</v>
      </c>
      <c r="J199" s="55">
        <f>+VLOOKUP(H199,'Análisis de datos'!$A$5:$AZ$48,29,FALSE)</f>
        <v>0</v>
      </c>
    </row>
    <row r="200" spans="2:10" ht="15.75" customHeight="1">
      <c r="B200" s="64" t="s">
        <v>75</v>
      </c>
      <c r="C200" s="55">
        <f>+VLOOKUP(B200,'Análisis de datos'!$A$5:$AZ$48,46,FALSE)</f>
        <v>0</v>
      </c>
      <c r="D200" s="55">
        <f>+VLOOKUP(B200,'Análisis de datos'!$A$5:$AZ$48,29,FALSE)</f>
        <v>0</v>
      </c>
      <c r="E200" s="55" t="s">
        <v>90</v>
      </c>
      <c r="F200" s="55">
        <f>+VLOOKUP(E200,'Análisis de datos'!$A$5:$AZ$48,46,FALSE)</f>
        <v>0</v>
      </c>
      <c r="G200" s="55">
        <f>+VLOOKUP(E200,'Análisis de datos'!$A$5:$AZ$48,29,FALSE)</f>
        <v>0</v>
      </c>
      <c r="H200" s="64" t="s">
        <v>105</v>
      </c>
      <c r="I200" s="55">
        <f>+VLOOKUP(H200,'Análisis de datos'!$A$5:$AZ$48,46,FALSE)</f>
        <v>0</v>
      </c>
      <c r="J200" s="55">
        <f>+VLOOKUP(H200,'Análisis de datos'!$A$5:$AZ$48,29,FALSE)</f>
        <v>0</v>
      </c>
    </row>
    <row r="201" spans="2:10" ht="15.75" customHeight="1">
      <c r="B201" s="64" t="s">
        <v>76</v>
      </c>
      <c r="C201" s="55">
        <f>+VLOOKUP(B201,'Análisis de datos'!$A$5:$AZ$48,46,FALSE)</f>
        <v>0</v>
      </c>
      <c r="D201" s="55">
        <f>+VLOOKUP(B201,'Análisis de datos'!$A$5:$AZ$48,29,FALSE)</f>
        <v>0</v>
      </c>
      <c r="E201" s="55" t="s">
        <v>91</v>
      </c>
      <c r="F201" s="55">
        <f>+VLOOKUP(E201,'Análisis de datos'!$A$5:$AZ$48,46,FALSE)</f>
        <v>0</v>
      </c>
      <c r="G201" s="55">
        <f>+VLOOKUP(E201,'Análisis de datos'!$A$5:$AZ$48,29,FALSE)</f>
        <v>0</v>
      </c>
      <c r="H201" s="64" t="s">
        <v>106</v>
      </c>
      <c r="I201" s="55">
        <f>+VLOOKUP(H201,'Análisis de datos'!$A$5:$AZ$48,46,FALSE)</f>
        <v>0</v>
      </c>
      <c r="J201" s="55">
        <f>+VLOOKUP(H201,'Análisis de datos'!$A$5:$AZ$48,29,FALSE)</f>
        <v>0</v>
      </c>
    </row>
    <row r="202" spans="2:10" ht="15.75" customHeight="1">
      <c r="B202" s="64" t="s">
        <v>77</v>
      </c>
      <c r="C202" s="55">
        <f>+VLOOKUP(B202,'Análisis de datos'!$A$5:$AZ$48,46,FALSE)</f>
        <v>0</v>
      </c>
      <c r="D202" s="55">
        <f>+VLOOKUP(B202,'Análisis de datos'!$A$5:$AZ$48,29,FALSE)</f>
        <v>0</v>
      </c>
      <c r="E202" s="55" t="s">
        <v>92</v>
      </c>
      <c r="F202" s="55">
        <f>+VLOOKUP(E202,'Análisis de datos'!$A$5:$AZ$48,46,FALSE)</f>
        <v>0</v>
      </c>
      <c r="G202" s="55">
        <f>+VLOOKUP(E202,'Análisis de datos'!$A$5:$AZ$48,29,FALSE)</f>
        <v>0</v>
      </c>
      <c r="H202" s="41"/>
      <c r="I202" s="41"/>
      <c r="J202" s="41"/>
    </row>
    <row r="203" spans="2:10" ht="15.75" customHeight="1">
      <c r="B203" s="64" t="s">
        <v>78</v>
      </c>
      <c r="C203" s="55">
        <f>+VLOOKUP(B203,'Análisis de datos'!$A$5:$AZ$48,46,FALSE)</f>
        <v>0</v>
      </c>
      <c r="D203" s="55">
        <f>+VLOOKUP(B203,'Análisis de datos'!$A$5:$AZ$48,29,FALSE)</f>
        <v>0</v>
      </c>
      <c r="E203" s="55" t="s">
        <v>93</v>
      </c>
      <c r="F203" s="55">
        <f>+VLOOKUP(E203,'Análisis de datos'!$A$5:$AZ$48,46,FALSE)</f>
        <v>0</v>
      </c>
      <c r="G203" s="55">
        <f>+VLOOKUP(E203,'Análisis de datos'!$A$5:$AZ$48,29,FALSE)</f>
        <v>0</v>
      </c>
      <c r="H203" s="41"/>
      <c r="I203" s="48"/>
      <c r="J203" s="48"/>
    </row>
    <row r="204" spans="2:10" ht="15.75" customHeight="1"/>
    <row r="205" spans="2:10" ht="15.75" customHeight="1"/>
    <row r="206" spans="2:10" ht="24.75" customHeight="1">
      <c r="B206" s="61" t="s">
        <v>128</v>
      </c>
      <c r="C206" s="61"/>
      <c r="D206" s="61"/>
      <c r="E206" s="61"/>
      <c r="F206" s="61"/>
      <c r="G206" s="61"/>
      <c r="H206" s="61"/>
      <c r="I206" s="61"/>
      <c r="J206" s="61"/>
    </row>
    <row r="207" spans="2:10" ht="15.75" customHeight="1"/>
    <row r="208" spans="2:10" ht="14.25" customHeight="1">
      <c r="B208" s="51" t="s">
        <v>3</v>
      </c>
      <c r="C208" s="53" t="s">
        <v>129</v>
      </c>
      <c r="D208" s="53"/>
      <c r="E208" s="51" t="s">
        <v>3</v>
      </c>
      <c r="F208" s="53" t="s">
        <v>129</v>
      </c>
      <c r="G208" s="53"/>
      <c r="H208" s="51" t="s">
        <v>3</v>
      </c>
      <c r="I208" s="53" t="s">
        <v>129</v>
      </c>
      <c r="J208" s="53"/>
    </row>
    <row r="209" spans="2:10" ht="15.75" customHeight="1">
      <c r="B209" s="53"/>
      <c r="C209" s="52" t="s">
        <v>110</v>
      </c>
      <c r="D209" s="52" t="s">
        <v>111</v>
      </c>
      <c r="E209" s="53"/>
      <c r="F209" s="52" t="s">
        <v>110</v>
      </c>
      <c r="G209" s="52" t="s">
        <v>111</v>
      </c>
      <c r="H209" s="53"/>
      <c r="I209" s="52" t="s">
        <v>110</v>
      </c>
      <c r="J209" s="52" t="s">
        <v>111</v>
      </c>
    </row>
    <row r="210" spans="2:10" ht="15.75" customHeight="1">
      <c r="B210" s="64" t="s">
        <v>64</v>
      </c>
      <c r="C210" s="55">
        <f>+VLOOKUP(B210,'Análisis de datos'!$A$5:$AZ$48,49,FALSE)</f>
        <v>0</v>
      </c>
      <c r="D210" s="55">
        <f>+VLOOKUP(B210,'Análisis de datos'!$A$5:$AZ$48,32,FALSE)</f>
        <v>0</v>
      </c>
      <c r="E210" s="55" t="s">
        <v>79</v>
      </c>
      <c r="F210" s="55">
        <f>+VLOOKUP(E210,'Análisis de datos'!$A$5:$AZ$48,49,FALSE)</f>
        <v>0</v>
      </c>
      <c r="G210" s="55">
        <f>+VLOOKUP(E210,'Análisis de datos'!$A$5:$AZ$48,32,FALSE)</f>
        <v>0</v>
      </c>
      <c r="H210" s="64" t="s">
        <v>94</v>
      </c>
      <c r="I210" s="55">
        <f>+VLOOKUP(H210,'Análisis de datos'!$A$5:$AZ$48,49,FALSE)</f>
        <v>0</v>
      </c>
      <c r="J210" s="55">
        <f>+VLOOKUP(H210,'Análisis de datos'!$A$5:$AZ$48,32,FALSE)</f>
        <v>0</v>
      </c>
    </row>
    <row r="211" spans="2:10" ht="15.75" customHeight="1">
      <c r="B211" s="64" t="s">
        <v>65</v>
      </c>
      <c r="C211" s="55">
        <f>+VLOOKUP(B211,'Análisis de datos'!$A$5:$AZ$48,49,FALSE)</f>
        <v>0</v>
      </c>
      <c r="D211" s="55">
        <f>+VLOOKUP(B211,'Análisis de datos'!$A$5:$AZ$48,32,FALSE)</f>
        <v>0</v>
      </c>
      <c r="E211" s="55" t="s">
        <v>80</v>
      </c>
      <c r="F211" s="55">
        <f>+VLOOKUP(E211,'Análisis de datos'!$A$5:$AZ$48,49,FALSE)</f>
        <v>0</v>
      </c>
      <c r="G211" s="55">
        <f>+VLOOKUP(E211,'Análisis de datos'!$A$5:$AZ$48,32,FALSE)</f>
        <v>0</v>
      </c>
      <c r="H211" s="64" t="s">
        <v>95</v>
      </c>
      <c r="I211" s="55">
        <f>+VLOOKUP(H211,'Análisis de datos'!$A$5:$AZ$48,49,FALSE)</f>
        <v>0</v>
      </c>
      <c r="J211" s="55">
        <f>+VLOOKUP(H211,'Análisis de datos'!$A$5:$AZ$48,32,FALSE)</f>
        <v>0</v>
      </c>
    </row>
    <row r="212" spans="2:10" ht="15.75" customHeight="1">
      <c r="B212" s="64" t="s">
        <v>66</v>
      </c>
      <c r="C212" s="55">
        <f>+VLOOKUP(B212,'Análisis de datos'!$A$5:$AZ$48,49,FALSE)</f>
        <v>0</v>
      </c>
      <c r="D212" s="55">
        <f>+VLOOKUP(B212,'Análisis de datos'!$A$5:$AZ$48,32,FALSE)</f>
        <v>0</v>
      </c>
      <c r="E212" s="55" t="s">
        <v>81</v>
      </c>
      <c r="F212" s="55">
        <f>+VLOOKUP(E212,'Análisis de datos'!$A$5:$AZ$48,49,FALSE)</f>
        <v>0</v>
      </c>
      <c r="G212" s="55">
        <f>+VLOOKUP(E212,'Análisis de datos'!$A$5:$AZ$48,32,FALSE)</f>
        <v>0</v>
      </c>
      <c r="H212" s="64" t="s">
        <v>96</v>
      </c>
      <c r="I212" s="55">
        <f>+VLOOKUP(H212,'Análisis de datos'!$A$5:$AZ$48,49,FALSE)</f>
        <v>0</v>
      </c>
      <c r="J212" s="55">
        <f>+VLOOKUP(H212,'Análisis de datos'!$A$5:$AZ$48,32,FALSE)</f>
        <v>0</v>
      </c>
    </row>
    <row r="213" spans="2:10" ht="15.75" customHeight="1">
      <c r="B213" s="56" t="s">
        <v>67</v>
      </c>
      <c r="C213" s="55">
        <f>+VLOOKUP(B213,'Análisis de datos'!$A$5:$AZ$48,49,FALSE)</f>
        <v>0</v>
      </c>
      <c r="D213" s="55">
        <f>+VLOOKUP(B213,'Análisis de datos'!$A$5:$AZ$48,32,FALSE)</f>
        <v>0</v>
      </c>
      <c r="E213" s="55" t="s">
        <v>82</v>
      </c>
      <c r="F213" s="55">
        <f>+VLOOKUP(E213,'Análisis de datos'!$A$5:$AZ$48,49,FALSE)</f>
        <v>0</v>
      </c>
      <c r="G213" s="55">
        <f>+VLOOKUP(E213,'Análisis de datos'!$A$5:$AZ$48,32,FALSE)</f>
        <v>0</v>
      </c>
      <c r="H213" s="64" t="s">
        <v>97</v>
      </c>
      <c r="I213" s="55">
        <f>+VLOOKUP(H213,'Análisis de datos'!$A$5:$AZ$48,49,FALSE)</f>
        <v>0</v>
      </c>
      <c r="J213" s="55">
        <f>+VLOOKUP(H213,'Análisis de datos'!$A$5:$AZ$48,32,FALSE)</f>
        <v>0</v>
      </c>
    </row>
    <row r="214" spans="2:10" ht="15.75" customHeight="1">
      <c r="B214" s="64" t="s">
        <v>68</v>
      </c>
      <c r="C214" s="55">
        <f>+VLOOKUP(B214,'Análisis de datos'!$A$5:$AZ$48,49,FALSE)</f>
        <v>0</v>
      </c>
      <c r="D214" s="55">
        <f>+VLOOKUP(B214,'Análisis de datos'!$A$5:$AZ$48,32,FALSE)</f>
        <v>0</v>
      </c>
      <c r="E214" s="55" t="s">
        <v>83</v>
      </c>
      <c r="F214" s="55">
        <f>+VLOOKUP(E214,'Análisis de datos'!$A$5:$AZ$48,49,FALSE)</f>
        <v>0</v>
      </c>
      <c r="G214" s="55">
        <f>+VLOOKUP(E214,'Análisis de datos'!$A$5:$AZ$48,32,FALSE)</f>
        <v>0</v>
      </c>
      <c r="H214" s="64" t="s">
        <v>98</v>
      </c>
      <c r="I214" s="55">
        <f>+VLOOKUP(H214,'Análisis de datos'!$A$5:$AZ$48,49,FALSE)</f>
        <v>0</v>
      </c>
      <c r="J214" s="55">
        <f>+VLOOKUP(H214,'Análisis de datos'!$A$5:$AZ$48,32,FALSE)</f>
        <v>0</v>
      </c>
    </row>
    <row r="215" spans="2:10" ht="15.75" customHeight="1">
      <c r="B215" s="64" t="s">
        <v>70</v>
      </c>
      <c r="C215" s="55">
        <f>+VLOOKUP(B215,'Análisis de datos'!$A$5:$AZ$48,49,FALSE)</f>
        <v>0</v>
      </c>
      <c r="D215" s="55">
        <f>+VLOOKUP(B215,'Análisis de datos'!$A$5:$AZ$48,32,FALSE)</f>
        <v>0</v>
      </c>
      <c r="E215" s="55" t="s">
        <v>84</v>
      </c>
      <c r="F215" s="55">
        <f>+VLOOKUP(E215,'Análisis de datos'!$A$5:$AZ$48,49,FALSE)</f>
        <v>0</v>
      </c>
      <c r="G215" s="55">
        <f>+VLOOKUP(E215,'Análisis de datos'!$A$5:$AZ$48,32,FALSE)</f>
        <v>0</v>
      </c>
      <c r="H215" s="64" t="s">
        <v>99</v>
      </c>
      <c r="I215" s="55">
        <f>+VLOOKUP(H215,'Análisis de datos'!$A$5:$AZ$48,49,FALSE)</f>
        <v>0</v>
      </c>
      <c r="J215" s="55">
        <f>+VLOOKUP(H215,'Análisis de datos'!$A$5:$AZ$48,32,FALSE)</f>
        <v>0</v>
      </c>
    </row>
    <row r="216" spans="2:10" ht="15.75" customHeight="1">
      <c r="B216" s="64" t="s">
        <v>69</v>
      </c>
      <c r="C216" s="55">
        <f>+VLOOKUP(B216,'Análisis de datos'!$A$5:$AZ$48,49,FALSE)</f>
        <v>0</v>
      </c>
      <c r="D216" s="55">
        <f>+VLOOKUP(B216,'Análisis de datos'!$A$5:$AZ$48,32,FALSE)</f>
        <v>0</v>
      </c>
      <c r="E216" s="55" t="s">
        <v>85</v>
      </c>
      <c r="F216" s="55">
        <f>+VLOOKUP(E216,'Análisis de datos'!$A$5:$AZ$48,49,FALSE)</f>
        <v>0</v>
      </c>
      <c r="G216" s="55">
        <f>+VLOOKUP(E216,'Análisis de datos'!$A$5:$AZ$48,32,FALSE)</f>
        <v>0</v>
      </c>
      <c r="H216" s="64" t="s">
        <v>100</v>
      </c>
      <c r="I216" s="55">
        <f>+VLOOKUP(H216,'Análisis de datos'!$A$5:$AZ$48,49,FALSE)</f>
        <v>0</v>
      </c>
      <c r="J216" s="55">
        <f>+VLOOKUP(H216,'Análisis de datos'!$A$5:$AZ$48,32,FALSE)</f>
        <v>0</v>
      </c>
    </row>
    <row r="217" spans="2:10" ht="15.75" customHeight="1">
      <c r="B217" s="64" t="s">
        <v>71</v>
      </c>
      <c r="C217" s="55">
        <f>+VLOOKUP(B217,'Análisis de datos'!$A$5:$AZ$48,49,FALSE)</f>
        <v>0</v>
      </c>
      <c r="D217" s="55">
        <f>+VLOOKUP(B217,'Análisis de datos'!$A$5:$AZ$48,32,FALSE)</f>
        <v>0</v>
      </c>
      <c r="E217" s="55" t="s">
        <v>86</v>
      </c>
      <c r="F217" s="55">
        <f>+VLOOKUP(E217,'Análisis de datos'!$A$5:$AZ$48,49,FALSE)</f>
        <v>0</v>
      </c>
      <c r="G217" s="55">
        <f>+VLOOKUP(E217,'Análisis de datos'!$A$5:$AZ$48,32,FALSE)</f>
        <v>0</v>
      </c>
      <c r="H217" s="65" t="s">
        <v>101</v>
      </c>
      <c r="I217" s="55">
        <f>+VLOOKUP(H217,'Análisis de datos'!$A$5:$AZ$48,49,FALSE)</f>
        <v>0</v>
      </c>
      <c r="J217" s="55">
        <f>+VLOOKUP(H217,'Análisis de datos'!$A$5:$AZ$48,32,FALSE)</f>
        <v>0</v>
      </c>
    </row>
    <row r="218" spans="2:10" ht="15.75" customHeight="1">
      <c r="B218" s="64" t="s">
        <v>72</v>
      </c>
      <c r="C218" s="55">
        <f>+VLOOKUP(B218,'Análisis de datos'!$A$5:$AZ$48,49,FALSE)</f>
        <v>0</v>
      </c>
      <c r="D218" s="55">
        <f>+VLOOKUP(B218,'Análisis de datos'!$A$5:$AZ$48,32,FALSE)</f>
        <v>0</v>
      </c>
      <c r="E218" s="55" t="s">
        <v>87</v>
      </c>
      <c r="F218" s="55">
        <f>+VLOOKUP(E218,'Análisis de datos'!$A$5:$AZ$48,49,FALSE)</f>
        <v>0</v>
      </c>
      <c r="G218" s="55">
        <f>+VLOOKUP(E218,'Análisis de datos'!$A$5:$AZ$48,32,FALSE)</f>
        <v>0</v>
      </c>
      <c r="H218" s="64" t="s">
        <v>102</v>
      </c>
      <c r="I218" s="55">
        <f>+VLOOKUP(H218,'Análisis de datos'!$A$5:$AZ$48,49,FALSE)</f>
        <v>0</v>
      </c>
      <c r="J218" s="55">
        <f>+VLOOKUP(H218,'Análisis de datos'!$A$5:$AZ$48,32,FALSE)</f>
        <v>0</v>
      </c>
    </row>
    <row r="219" spans="2:10" ht="15.75" customHeight="1">
      <c r="B219" s="64" t="s">
        <v>73</v>
      </c>
      <c r="C219" s="55">
        <f>+VLOOKUP(B219,'Análisis de datos'!$A$5:$AZ$48,49,FALSE)</f>
        <v>0</v>
      </c>
      <c r="D219" s="55">
        <f>+VLOOKUP(B219,'Análisis de datos'!$A$5:$AZ$48,32,FALSE)</f>
        <v>0</v>
      </c>
      <c r="E219" s="55" t="s">
        <v>88</v>
      </c>
      <c r="F219" s="55">
        <f>+VLOOKUP(E219,'Análisis de datos'!$A$5:$AZ$48,49,FALSE)</f>
        <v>0</v>
      </c>
      <c r="G219" s="55">
        <f>+VLOOKUP(E219,'Análisis de datos'!$A$5:$AZ$48,32,FALSE)</f>
        <v>0</v>
      </c>
      <c r="H219" s="64" t="s">
        <v>103</v>
      </c>
      <c r="I219" s="55">
        <f>+VLOOKUP(H219,'Análisis de datos'!$A$5:$AZ$48,49,FALSE)</f>
        <v>0</v>
      </c>
      <c r="J219" s="55">
        <f>+VLOOKUP(H219,'Análisis de datos'!$A$5:$AZ$48,32,FALSE)</f>
        <v>0</v>
      </c>
    </row>
    <row r="220" spans="2:10" ht="15.75" customHeight="1">
      <c r="B220" s="64" t="s">
        <v>74</v>
      </c>
      <c r="C220" s="55">
        <f>+VLOOKUP(B220,'Análisis de datos'!$A$5:$AZ$48,49,FALSE)</f>
        <v>0</v>
      </c>
      <c r="D220" s="55">
        <f>+VLOOKUP(B220,'Análisis de datos'!$A$5:$AZ$48,32,FALSE)</f>
        <v>0</v>
      </c>
      <c r="E220" s="55" t="s">
        <v>89</v>
      </c>
      <c r="F220" s="55">
        <f>+VLOOKUP(E220,'Análisis de datos'!$A$5:$AZ$48,49,FALSE)</f>
        <v>0</v>
      </c>
      <c r="G220" s="55">
        <f>+VLOOKUP(E220,'Análisis de datos'!$A$5:$AZ$48,32,FALSE)</f>
        <v>0</v>
      </c>
      <c r="H220" s="64" t="s">
        <v>104</v>
      </c>
      <c r="I220" s="55">
        <f>+VLOOKUP(H220,'Análisis de datos'!$A$5:$AZ$48,49,FALSE)</f>
        <v>0</v>
      </c>
      <c r="J220" s="55">
        <f>+VLOOKUP(H220,'Análisis de datos'!$A$5:$AZ$48,32,FALSE)</f>
        <v>0</v>
      </c>
    </row>
    <row r="221" spans="2:10" ht="15.75" customHeight="1">
      <c r="B221" s="64" t="s">
        <v>75</v>
      </c>
      <c r="C221" s="55">
        <f>+VLOOKUP(B221,'Análisis de datos'!$A$5:$AZ$48,49,FALSE)</f>
        <v>0</v>
      </c>
      <c r="D221" s="55">
        <f>+VLOOKUP(B221,'Análisis de datos'!$A$5:$AZ$48,32,FALSE)</f>
        <v>0</v>
      </c>
      <c r="E221" s="55" t="s">
        <v>90</v>
      </c>
      <c r="F221" s="55">
        <f>+VLOOKUP(E221,'Análisis de datos'!$A$5:$AZ$48,49,FALSE)</f>
        <v>0</v>
      </c>
      <c r="G221" s="55">
        <f>+VLOOKUP(E221,'Análisis de datos'!$A$5:$AZ$48,32,FALSE)</f>
        <v>0</v>
      </c>
      <c r="H221" s="64" t="s">
        <v>105</v>
      </c>
      <c r="I221" s="55">
        <f>+VLOOKUP(H221,'Análisis de datos'!$A$5:$AZ$48,49,FALSE)</f>
        <v>0</v>
      </c>
      <c r="J221" s="55">
        <f>+VLOOKUP(H221,'Análisis de datos'!$A$5:$AZ$48,32,FALSE)</f>
        <v>0</v>
      </c>
    </row>
    <row r="222" spans="2:10" ht="15.75" customHeight="1">
      <c r="B222" s="64" t="s">
        <v>76</v>
      </c>
      <c r="C222" s="55">
        <f>+VLOOKUP(B222,'Análisis de datos'!$A$5:$AZ$48,49,FALSE)</f>
        <v>0</v>
      </c>
      <c r="D222" s="55">
        <f>+VLOOKUP(B222,'Análisis de datos'!$A$5:$AZ$48,32,FALSE)</f>
        <v>0</v>
      </c>
      <c r="E222" s="55" t="s">
        <v>91</v>
      </c>
      <c r="F222" s="55">
        <f>+VLOOKUP(E222,'Análisis de datos'!$A$5:$AZ$48,49,FALSE)</f>
        <v>0</v>
      </c>
      <c r="G222" s="55">
        <f>+VLOOKUP(E222,'Análisis de datos'!$A$5:$AZ$48,32,FALSE)</f>
        <v>0</v>
      </c>
      <c r="H222" s="64" t="s">
        <v>106</v>
      </c>
      <c r="I222" s="55">
        <f>+VLOOKUP(H222,'Análisis de datos'!$A$5:$AZ$48,49,FALSE)</f>
        <v>0</v>
      </c>
      <c r="J222" s="55">
        <f>+VLOOKUP(H222,'Análisis de datos'!$A$5:$AZ$48,32,FALSE)</f>
        <v>0</v>
      </c>
    </row>
    <row r="223" spans="2:10" ht="15.75" customHeight="1">
      <c r="B223" s="64" t="s">
        <v>77</v>
      </c>
      <c r="C223" s="55">
        <f>+VLOOKUP(B223,'Análisis de datos'!$A$5:$AZ$48,49,FALSE)</f>
        <v>0</v>
      </c>
      <c r="D223" s="55">
        <f>+VLOOKUP(B223,'Análisis de datos'!$A$5:$AZ$48,32,FALSE)</f>
        <v>0</v>
      </c>
      <c r="E223" s="55" t="s">
        <v>92</v>
      </c>
      <c r="F223" s="55">
        <f>+VLOOKUP(E223,'Análisis de datos'!$A$5:$AZ$48,49,FALSE)</f>
        <v>0</v>
      </c>
      <c r="G223" s="55">
        <f>+VLOOKUP(E223,'Análisis de datos'!$A$5:$AZ$48,32,FALSE)</f>
        <v>0</v>
      </c>
      <c r="H223" s="41"/>
      <c r="I223" s="41"/>
      <c r="J223" s="41"/>
    </row>
    <row r="224" spans="2:10" ht="15.75" customHeight="1">
      <c r="B224" s="64" t="s">
        <v>78</v>
      </c>
      <c r="C224" s="55">
        <f>+VLOOKUP(B224,'Análisis de datos'!$A$5:$AZ$48,49,FALSE)</f>
        <v>0</v>
      </c>
      <c r="D224" s="55">
        <f>+VLOOKUP(B224,'Análisis de datos'!$A$5:$AZ$48,32,FALSE)</f>
        <v>0</v>
      </c>
      <c r="E224" s="55" t="s">
        <v>93</v>
      </c>
      <c r="F224" s="55">
        <f>+VLOOKUP(E224,'Análisis de datos'!$A$5:$AZ$48,49,FALSE)</f>
        <v>0</v>
      </c>
      <c r="G224" s="55">
        <f>+VLOOKUP(E224,'Análisis de datos'!$A$5:$AZ$48,32,FALSE)</f>
        <v>0</v>
      </c>
      <c r="H224" s="41"/>
      <c r="I224" s="48"/>
      <c r="J224" s="48"/>
    </row>
    <row r="225" spans="2:10" ht="15.75" customHeight="1">
      <c r="I225" s="46"/>
      <c r="J225" s="46"/>
    </row>
    <row r="226" spans="2:10" ht="15.75" customHeight="1"/>
    <row r="227" spans="2:10" ht="29.25" customHeight="1">
      <c r="B227" s="67" t="s">
        <v>130</v>
      </c>
      <c r="C227" s="68"/>
      <c r="D227" s="68"/>
      <c r="E227" s="68"/>
      <c r="F227" s="68"/>
      <c r="G227" s="68"/>
      <c r="H227" s="68"/>
      <c r="I227" s="68"/>
      <c r="J227" s="69"/>
    </row>
    <row r="228" spans="2:10" ht="15.75" customHeight="1"/>
    <row r="229" spans="2:10" ht="24.75" customHeight="1">
      <c r="B229" s="51" t="s">
        <v>3</v>
      </c>
      <c r="C229" s="62" t="s">
        <v>131</v>
      </c>
      <c r="D229" s="63"/>
      <c r="E229" s="51" t="s">
        <v>3</v>
      </c>
      <c r="F229" s="53" t="s">
        <v>131</v>
      </c>
      <c r="G229" s="53"/>
      <c r="H229" s="52" t="s">
        <v>3</v>
      </c>
      <c r="I229" s="53" t="s">
        <v>131</v>
      </c>
      <c r="J229" s="53"/>
    </row>
    <row r="230" spans="2:10" ht="15.75" customHeight="1">
      <c r="B230" s="51"/>
      <c r="C230" s="52" t="s">
        <v>110</v>
      </c>
      <c r="D230" s="52" t="s">
        <v>111</v>
      </c>
      <c r="E230" s="51"/>
      <c r="F230" s="52" t="s">
        <v>110</v>
      </c>
      <c r="G230" s="52" t="s">
        <v>111</v>
      </c>
      <c r="H230" s="52"/>
      <c r="I230" s="52" t="s">
        <v>110</v>
      </c>
      <c r="J230" s="52" t="s">
        <v>111</v>
      </c>
    </row>
    <row r="231" spans="2:10" ht="15.75" customHeight="1">
      <c r="B231" s="64" t="s">
        <v>64</v>
      </c>
      <c r="C231" s="55">
        <f>+VLOOKUP(B231,'Análisis de datos'!$A$5:$AZ$48,51,FALSE)</f>
        <v>0</v>
      </c>
      <c r="D231" s="55">
        <f>+VLOOKUP(B231,'Análisis de datos'!$A$5:$AZ$48,34,FALSE)</f>
        <v>0</v>
      </c>
      <c r="E231" s="55" t="s">
        <v>79</v>
      </c>
      <c r="F231" s="55">
        <f>+VLOOKUP(E231,'Análisis de datos'!$A$5:$AZ$48,51,FALSE)</f>
        <v>0</v>
      </c>
      <c r="G231" s="55">
        <f>+VLOOKUP(E231,'Análisis de datos'!$A$5:$AZ$48,34,FALSE)</f>
        <v>0</v>
      </c>
      <c r="H231" s="64" t="s">
        <v>94</v>
      </c>
      <c r="I231" s="55">
        <f>+VLOOKUP(H231,'Análisis de datos'!$A$5:$AZ$48,51,FALSE)</f>
        <v>0</v>
      </c>
      <c r="J231" s="55">
        <f>+VLOOKUP(H231,'Análisis de datos'!$A$5:$AZ$48,34,FALSE)</f>
        <v>0</v>
      </c>
    </row>
    <row r="232" spans="2:10" ht="15.75" customHeight="1">
      <c r="B232" s="64" t="s">
        <v>65</v>
      </c>
      <c r="C232" s="55">
        <f>+VLOOKUP(B232,'Análisis de datos'!$A$5:$AZ$48,51,FALSE)</f>
        <v>0</v>
      </c>
      <c r="D232" s="55">
        <f>+VLOOKUP(B232,'Análisis de datos'!$A$5:$AZ$48,34,FALSE)</f>
        <v>0</v>
      </c>
      <c r="E232" s="55" t="s">
        <v>80</v>
      </c>
      <c r="F232" s="55">
        <f>+VLOOKUP(E232,'Análisis de datos'!$A$5:$AZ$48,51,FALSE)</f>
        <v>0</v>
      </c>
      <c r="G232" s="55">
        <f>+VLOOKUP(E232,'Análisis de datos'!$A$5:$AZ$48,34,FALSE)</f>
        <v>0</v>
      </c>
      <c r="H232" s="64" t="s">
        <v>95</v>
      </c>
      <c r="I232" s="55">
        <f>+VLOOKUP(H232,'Análisis de datos'!$A$5:$AZ$48,51,FALSE)</f>
        <v>0</v>
      </c>
      <c r="J232" s="55">
        <f>+VLOOKUP(H232,'Análisis de datos'!$A$5:$AZ$48,34,FALSE)</f>
        <v>0</v>
      </c>
    </row>
    <row r="233" spans="2:10" ht="15.75" customHeight="1">
      <c r="B233" s="64" t="s">
        <v>66</v>
      </c>
      <c r="C233" s="55">
        <f>+VLOOKUP(B233,'Análisis de datos'!$A$5:$AZ$48,51,FALSE)</f>
        <v>0</v>
      </c>
      <c r="D233" s="55">
        <f>+VLOOKUP(B233,'Análisis de datos'!$A$5:$AZ$48,34,FALSE)</f>
        <v>0</v>
      </c>
      <c r="E233" s="55" t="s">
        <v>81</v>
      </c>
      <c r="F233" s="55">
        <f>+VLOOKUP(E233,'Análisis de datos'!$A$5:$AZ$48,51,FALSE)</f>
        <v>0</v>
      </c>
      <c r="G233" s="55">
        <f>+VLOOKUP(E233,'Análisis de datos'!$A$5:$AZ$48,34,FALSE)</f>
        <v>0</v>
      </c>
      <c r="H233" s="64" t="s">
        <v>96</v>
      </c>
      <c r="I233" s="55">
        <f>+VLOOKUP(H233,'Análisis de datos'!$A$5:$AZ$48,51,FALSE)</f>
        <v>0</v>
      </c>
      <c r="J233" s="55">
        <f>+VLOOKUP(H233,'Análisis de datos'!$A$5:$AZ$48,34,FALSE)</f>
        <v>0</v>
      </c>
    </row>
    <row r="234" spans="2:10" ht="15.75" customHeight="1">
      <c r="B234" s="65" t="s">
        <v>67</v>
      </c>
      <c r="C234" s="55">
        <f>+VLOOKUP(B234,'Análisis de datos'!$A$5:$AZ$48,51,FALSE)</f>
        <v>0</v>
      </c>
      <c r="D234" s="55">
        <f>+VLOOKUP(B234,'Análisis de datos'!$A$5:$AZ$48,34,FALSE)</f>
        <v>0</v>
      </c>
      <c r="E234" s="55" t="s">
        <v>82</v>
      </c>
      <c r="F234" s="55">
        <f>+VLOOKUP(E234,'Análisis de datos'!$A$5:$AZ$48,51,FALSE)</f>
        <v>0</v>
      </c>
      <c r="G234" s="55">
        <f>+VLOOKUP(E234,'Análisis de datos'!$A$5:$AZ$48,34,FALSE)</f>
        <v>0</v>
      </c>
      <c r="H234" s="64" t="s">
        <v>97</v>
      </c>
      <c r="I234" s="55">
        <f>+VLOOKUP(H234,'Análisis de datos'!$A$5:$AZ$48,51,FALSE)</f>
        <v>0</v>
      </c>
      <c r="J234" s="55">
        <f>+VLOOKUP(H234,'Análisis de datos'!$A$5:$AZ$48,34,FALSE)</f>
        <v>0</v>
      </c>
    </row>
    <row r="235" spans="2:10" ht="15.75" customHeight="1">
      <c r="B235" s="64" t="s">
        <v>68</v>
      </c>
      <c r="C235" s="55">
        <f>+VLOOKUP(B235,'Análisis de datos'!$A$5:$AZ$48,51,FALSE)</f>
        <v>0</v>
      </c>
      <c r="D235" s="55">
        <f>+VLOOKUP(B235,'Análisis de datos'!$A$5:$AZ$48,34,FALSE)</f>
        <v>0</v>
      </c>
      <c r="E235" s="55" t="s">
        <v>83</v>
      </c>
      <c r="F235" s="55">
        <f>+VLOOKUP(E235,'Análisis de datos'!$A$5:$AZ$48,51,FALSE)</f>
        <v>0</v>
      </c>
      <c r="G235" s="55">
        <f>+VLOOKUP(E235,'Análisis de datos'!$A$5:$AZ$48,34,FALSE)</f>
        <v>0</v>
      </c>
      <c r="H235" s="64" t="s">
        <v>98</v>
      </c>
      <c r="I235" s="55">
        <f>+VLOOKUP(H235,'Análisis de datos'!$A$5:$AZ$48,51,FALSE)</f>
        <v>0</v>
      </c>
      <c r="J235" s="55">
        <f>+VLOOKUP(H235,'Análisis de datos'!$A$5:$AZ$48,34,FALSE)</f>
        <v>0</v>
      </c>
    </row>
    <row r="236" spans="2:10" ht="15.75" customHeight="1">
      <c r="B236" s="64" t="s">
        <v>70</v>
      </c>
      <c r="C236" s="55">
        <f>+VLOOKUP(B236,'Análisis de datos'!$A$5:$AZ$48,51,FALSE)</f>
        <v>0</v>
      </c>
      <c r="D236" s="55">
        <f>+VLOOKUP(B236,'Análisis de datos'!$A$5:$AZ$48,34,FALSE)</f>
        <v>0</v>
      </c>
      <c r="E236" s="55" t="s">
        <v>84</v>
      </c>
      <c r="F236" s="55">
        <f>+VLOOKUP(E236,'Análisis de datos'!$A$5:$AZ$48,51,FALSE)</f>
        <v>0</v>
      </c>
      <c r="G236" s="55">
        <f>+VLOOKUP(E236,'Análisis de datos'!$A$5:$AZ$48,34,FALSE)</f>
        <v>0</v>
      </c>
      <c r="H236" s="64" t="s">
        <v>99</v>
      </c>
      <c r="I236" s="55">
        <f>+VLOOKUP(H236,'Análisis de datos'!$A$5:$AZ$48,51,FALSE)</f>
        <v>0</v>
      </c>
      <c r="J236" s="55">
        <f>+VLOOKUP(H236,'Análisis de datos'!$A$5:$AZ$48,34,FALSE)</f>
        <v>0</v>
      </c>
    </row>
    <row r="237" spans="2:10" ht="15.75" customHeight="1">
      <c r="B237" s="64" t="s">
        <v>69</v>
      </c>
      <c r="C237" s="55">
        <f>+VLOOKUP(B237,'Análisis de datos'!$A$5:$AZ$48,51,FALSE)</f>
        <v>0</v>
      </c>
      <c r="D237" s="55">
        <f>+VLOOKUP(B237,'Análisis de datos'!$A$5:$AZ$48,34,FALSE)</f>
        <v>0</v>
      </c>
      <c r="E237" s="55" t="s">
        <v>85</v>
      </c>
      <c r="F237" s="55">
        <f>+VLOOKUP(E237,'Análisis de datos'!$A$5:$AZ$48,51,FALSE)</f>
        <v>0</v>
      </c>
      <c r="G237" s="55">
        <f>+VLOOKUP(E237,'Análisis de datos'!$A$5:$AZ$48,34,FALSE)</f>
        <v>0</v>
      </c>
      <c r="H237" s="64" t="s">
        <v>100</v>
      </c>
      <c r="I237" s="55">
        <f>+VLOOKUP(H237,'Análisis de datos'!$A$5:$AZ$48,51,FALSE)</f>
        <v>0</v>
      </c>
      <c r="J237" s="55">
        <f>+VLOOKUP(H237,'Análisis de datos'!$A$5:$AZ$48,34,FALSE)</f>
        <v>0</v>
      </c>
    </row>
    <row r="238" spans="2:10" ht="15.75" customHeight="1">
      <c r="B238" s="64" t="s">
        <v>71</v>
      </c>
      <c r="C238" s="55">
        <f>+VLOOKUP(B238,'Análisis de datos'!$A$5:$AZ$48,51,FALSE)</f>
        <v>0</v>
      </c>
      <c r="D238" s="55">
        <f>+VLOOKUP(B238,'Análisis de datos'!$A$5:$AZ$48,34,FALSE)</f>
        <v>0</v>
      </c>
      <c r="E238" s="55" t="s">
        <v>86</v>
      </c>
      <c r="F238" s="55">
        <f>+VLOOKUP(E238,'Análisis de datos'!$A$5:$AZ$48,51,FALSE)</f>
        <v>0</v>
      </c>
      <c r="G238" s="55">
        <f>+VLOOKUP(E238,'Análisis de datos'!$A$5:$AZ$48,34,FALSE)</f>
        <v>0</v>
      </c>
      <c r="H238" s="65" t="s">
        <v>101</v>
      </c>
      <c r="I238" s="55">
        <f>+VLOOKUP(H238,'Análisis de datos'!$A$5:$AZ$48,51,FALSE)</f>
        <v>0</v>
      </c>
      <c r="J238" s="55">
        <f>+VLOOKUP(H238,'Análisis de datos'!$A$5:$AZ$48,34,FALSE)</f>
        <v>0</v>
      </c>
    </row>
    <row r="239" spans="2:10" ht="15.75" customHeight="1">
      <c r="B239" s="64" t="s">
        <v>72</v>
      </c>
      <c r="C239" s="55">
        <v>0</v>
      </c>
      <c r="D239" s="55">
        <f>+VLOOKUP(B239,'Análisis de datos'!$A$5:$AZ$48,34,FALSE)</f>
        <v>0</v>
      </c>
      <c r="E239" s="55" t="s">
        <v>87</v>
      </c>
      <c r="F239" s="55">
        <f>+VLOOKUP(E239,'Análisis de datos'!$A$5:$AZ$48,51,FALSE)</f>
        <v>0</v>
      </c>
      <c r="G239" s="55">
        <f>+VLOOKUP(E239,'Análisis de datos'!$A$5:$AZ$48,34,FALSE)</f>
        <v>0</v>
      </c>
      <c r="H239" s="64" t="s">
        <v>102</v>
      </c>
      <c r="I239" s="55">
        <f>+VLOOKUP(H239,'Análisis de datos'!$A$5:$AZ$48,51,FALSE)</f>
        <v>0</v>
      </c>
      <c r="J239" s="55">
        <f>+VLOOKUP(H239,'Análisis de datos'!$A$5:$AZ$48,34,FALSE)</f>
        <v>0</v>
      </c>
    </row>
    <row r="240" spans="2:10" ht="15.75" customHeight="1">
      <c r="B240" s="64" t="s">
        <v>73</v>
      </c>
      <c r="C240" s="55">
        <f>+VLOOKUP(B240,'Análisis de datos'!$A$5:$AZ$48,51,FALSE)</f>
        <v>0</v>
      </c>
      <c r="D240" s="55">
        <f>+VLOOKUP(B240,'Análisis de datos'!$A$5:$AZ$48,34,FALSE)</f>
        <v>0</v>
      </c>
      <c r="E240" s="55" t="s">
        <v>88</v>
      </c>
      <c r="F240" s="55">
        <f>+VLOOKUP(E240,'Análisis de datos'!$A$5:$AZ$48,51,FALSE)</f>
        <v>0</v>
      </c>
      <c r="G240" s="55">
        <f>+VLOOKUP(E240,'Análisis de datos'!$A$5:$AZ$48,34,FALSE)</f>
        <v>0</v>
      </c>
      <c r="H240" s="64" t="s">
        <v>103</v>
      </c>
      <c r="I240" s="55">
        <f>+VLOOKUP(H240,'Análisis de datos'!$A$5:$AZ$48,51,FALSE)</f>
        <v>0</v>
      </c>
      <c r="J240" s="55">
        <f>+VLOOKUP(H240,'Análisis de datos'!$A$5:$AZ$48,34,FALSE)</f>
        <v>0</v>
      </c>
    </row>
    <row r="241" spans="2:10" ht="15.75" customHeight="1">
      <c r="B241" s="64" t="s">
        <v>74</v>
      </c>
      <c r="C241" s="55">
        <f>+VLOOKUP(B241,'Análisis de datos'!$A$5:$AZ$48,51,FALSE)</f>
        <v>0</v>
      </c>
      <c r="D241" s="55">
        <f>+VLOOKUP(B241,'Análisis de datos'!$A$5:$AZ$48,34,FALSE)</f>
        <v>0</v>
      </c>
      <c r="E241" s="55" t="s">
        <v>89</v>
      </c>
      <c r="F241" s="55">
        <f>+VLOOKUP(E241,'Análisis de datos'!$A$5:$AZ$48,51,FALSE)</f>
        <v>0</v>
      </c>
      <c r="G241" s="55">
        <f>+VLOOKUP(E241,'Análisis de datos'!$A$5:$AZ$48,34,FALSE)</f>
        <v>0</v>
      </c>
      <c r="H241" s="64" t="s">
        <v>104</v>
      </c>
      <c r="I241" s="55">
        <f>+VLOOKUP(H241,'Análisis de datos'!$A$5:$AZ$48,51,FALSE)</f>
        <v>0</v>
      </c>
      <c r="J241" s="55">
        <f>+VLOOKUP(H241,'Análisis de datos'!$A$5:$AZ$48,34,FALSE)</f>
        <v>0</v>
      </c>
    </row>
    <row r="242" spans="2:10" ht="15.75" customHeight="1">
      <c r="B242" s="64" t="s">
        <v>75</v>
      </c>
      <c r="C242" s="55">
        <f>+VLOOKUP(B242,'Análisis de datos'!$A$5:$AZ$48,51,FALSE)</f>
        <v>0</v>
      </c>
      <c r="D242" s="55">
        <f>+VLOOKUP(B242,'Análisis de datos'!$A$5:$AZ$48,34,FALSE)</f>
        <v>0</v>
      </c>
      <c r="E242" s="55" t="s">
        <v>90</v>
      </c>
      <c r="F242" s="55">
        <f>+VLOOKUP(E242,'Análisis de datos'!$A$5:$AZ$48,51,FALSE)</f>
        <v>0</v>
      </c>
      <c r="G242" s="55">
        <f>+VLOOKUP(E242,'Análisis de datos'!$A$5:$AZ$48,34,FALSE)</f>
        <v>0</v>
      </c>
      <c r="H242" s="64" t="s">
        <v>105</v>
      </c>
      <c r="I242" s="55">
        <f>+VLOOKUP(H242,'Análisis de datos'!$A$5:$AZ$48,51,FALSE)</f>
        <v>0</v>
      </c>
      <c r="J242" s="55">
        <f>+VLOOKUP(H242,'Análisis de datos'!$A$5:$AZ$48,34,FALSE)</f>
        <v>0</v>
      </c>
    </row>
    <row r="243" spans="2:10" ht="15.75" customHeight="1">
      <c r="B243" s="64" t="s">
        <v>76</v>
      </c>
      <c r="C243" s="55">
        <f>+VLOOKUP(B243,'Análisis de datos'!$A$5:$AZ$48,51,FALSE)</f>
        <v>0</v>
      </c>
      <c r="D243" s="55">
        <f>+VLOOKUP(B243,'Análisis de datos'!$A$5:$AZ$48,34,FALSE)</f>
        <v>0</v>
      </c>
      <c r="E243" s="55" t="s">
        <v>91</v>
      </c>
      <c r="F243" s="55">
        <f>+VLOOKUP(E243,'Análisis de datos'!$A$5:$AZ$48,51,FALSE)</f>
        <v>0</v>
      </c>
      <c r="G243" s="55">
        <f>+VLOOKUP(E243,'Análisis de datos'!$A$5:$AZ$48,34,FALSE)</f>
        <v>0</v>
      </c>
      <c r="H243" s="64" t="s">
        <v>106</v>
      </c>
      <c r="I243" s="55">
        <f>+VLOOKUP(H243,'Análisis de datos'!$A$5:$AZ$48,51,FALSE)</f>
        <v>0</v>
      </c>
      <c r="J243" s="55">
        <f>+VLOOKUP(H243,'Análisis de datos'!$A$5:$AZ$48,34,FALSE)</f>
        <v>0</v>
      </c>
    </row>
    <row r="244" spans="2:10" ht="15.75" customHeight="1">
      <c r="B244" s="64" t="s">
        <v>77</v>
      </c>
      <c r="C244" s="55">
        <f>+VLOOKUP(B244,'Análisis de datos'!$A$5:$AZ$48,51,FALSE)</f>
        <v>0</v>
      </c>
      <c r="D244" s="55">
        <f>+VLOOKUP(B244,'Análisis de datos'!$A$5:$AZ$48,34,FALSE)</f>
        <v>0</v>
      </c>
      <c r="E244" s="55" t="s">
        <v>92</v>
      </c>
      <c r="F244" s="55">
        <f>+VLOOKUP(E244,'Análisis de datos'!$A$5:$AZ$48,51,FALSE)</f>
        <v>0</v>
      </c>
      <c r="G244" s="55">
        <f>+VLOOKUP(E244,'Análisis de datos'!$A$5:$AZ$48,34,FALSE)</f>
        <v>0</v>
      </c>
      <c r="H244" s="41"/>
      <c r="I244" s="41"/>
      <c r="J244" s="41"/>
    </row>
    <row r="245" spans="2:10" ht="15.75" customHeight="1">
      <c r="B245" s="64" t="s">
        <v>78</v>
      </c>
      <c r="C245" s="55">
        <f>+VLOOKUP(B245,'Análisis de datos'!$A$5:$AZ$48,51,FALSE)</f>
        <v>0</v>
      </c>
      <c r="D245" s="55">
        <f>+VLOOKUP(B245,'Análisis de datos'!$A$5:$AZ$48,34,FALSE)</f>
        <v>0</v>
      </c>
      <c r="E245" s="55" t="s">
        <v>93</v>
      </c>
      <c r="F245" s="55">
        <f>+VLOOKUP(E245,'Análisis de datos'!$A$5:$AZ$48,51,FALSE)</f>
        <v>0</v>
      </c>
      <c r="G245" s="55">
        <f>+VLOOKUP(E245,'Análisis de datos'!$A$5:$AZ$48,34,FALSE)</f>
        <v>0</v>
      </c>
      <c r="H245" s="41"/>
      <c r="I245" s="48"/>
      <c r="J245" s="48"/>
    </row>
    <row r="246" spans="2:10" ht="15.75" customHeight="1">
      <c r="I246" s="46"/>
      <c r="J246" s="46"/>
    </row>
    <row r="247" spans="2:10" ht="15.75" customHeight="1"/>
    <row r="248" spans="2:10" ht="15.75" customHeight="1"/>
    <row r="249" spans="2:10" ht="15.75" customHeight="1"/>
    <row r="250" spans="2:10" ht="15.75" customHeight="1"/>
    <row r="251" spans="2:10" ht="15.75" customHeight="1"/>
    <row r="252" spans="2:10" ht="15.75" customHeight="1"/>
    <row r="253" spans="2:10" ht="15.75" customHeight="1"/>
    <row r="254" spans="2:10" ht="15.75" customHeight="1"/>
    <row r="255" spans="2:10" ht="15.75" customHeight="1"/>
    <row r="256" spans="2:10" ht="15.75" customHeight="1"/>
    <row r="257" s="32" customFormat="1" ht="15.75" customHeight="1"/>
    <row r="258" s="32" customFormat="1" ht="15.75" customHeight="1"/>
    <row r="259" s="32" customFormat="1" ht="15.75" customHeight="1"/>
    <row r="260" s="32" customFormat="1" ht="15.75" customHeight="1"/>
    <row r="261" s="32" customFormat="1" ht="15.75" customHeight="1"/>
    <row r="262" s="32" customFormat="1" ht="15.75" customHeight="1"/>
    <row r="263" s="32" customFormat="1" ht="15.75" customHeight="1"/>
    <row r="264" s="32" customFormat="1" ht="15.75" customHeight="1"/>
    <row r="265" s="32" customFormat="1" ht="15.75" customHeight="1"/>
    <row r="266" s="32" customFormat="1" ht="15.75" customHeight="1"/>
    <row r="267" s="32" customFormat="1" ht="15.75" customHeight="1"/>
    <row r="268" s="32" customFormat="1" ht="15.75" customHeight="1"/>
    <row r="269" s="32" customFormat="1" ht="15.75" customHeight="1"/>
    <row r="270" s="32" customFormat="1" ht="15.75" customHeight="1"/>
    <row r="271" s="32" customFormat="1" ht="15.75" customHeight="1"/>
    <row r="272" s="32" customFormat="1" ht="15.75" customHeight="1"/>
    <row r="273" s="32" customFormat="1" ht="15.75" customHeight="1"/>
    <row r="274" s="32" customFormat="1" ht="15.75" customHeight="1"/>
    <row r="275" s="32" customFormat="1" ht="15.75" customHeight="1"/>
    <row r="276" s="32" customFormat="1" ht="15.75" customHeight="1"/>
    <row r="277" s="32" customFormat="1" ht="15.75" customHeight="1"/>
    <row r="278" s="32" customFormat="1" ht="15.75" customHeight="1"/>
    <row r="279" s="32" customFormat="1" ht="15.75" customHeight="1"/>
    <row r="280" s="32" customFormat="1" ht="15.75" customHeight="1"/>
    <row r="281" s="32" customFormat="1" ht="15.75" customHeight="1"/>
    <row r="282" s="32" customFormat="1" ht="15.75" customHeight="1"/>
    <row r="283" s="32" customFormat="1" ht="15.75" customHeight="1"/>
    <row r="284" s="32" customFormat="1" ht="15.75" customHeight="1"/>
    <row r="285" s="32" customFormat="1" ht="15.75" customHeight="1"/>
    <row r="286" s="32" customFormat="1" ht="15.75" customHeight="1"/>
    <row r="287" s="32" customFormat="1" ht="15.75" customHeight="1"/>
    <row r="288" s="32" customFormat="1" ht="15.75" customHeight="1"/>
    <row r="289" s="32" customFormat="1" ht="15.75" customHeight="1"/>
    <row r="290" s="32" customFormat="1" ht="15.75" customHeight="1"/>
    <row r="291" s="32" customFormat="1" ht="15.75" customHeight="1"/>
    <row r="292" s="32" customFormat="1" ht="15.75" customHeight="1"/>
    <row r="293" s="32" customFormat="1" ht="15.75" customHeight="1"/>
    <row r="294" s="32" customFormat="1" ht="15.75" customHeight="1"/>
    <row r="295" s="32" customFormat="1" ht="15.75" customHeight="1"/>
    <row r="296" s="32" customFormat="1" ht="15.75" customHeight="1"/>
    <row r="297" s="32" customFormat="1" ht="15.75" customHeight="1"/>
    <row r="298" s="32" customFormat="1" ht="15.75" customHeight="1"/>
    <row r="299" s="32" customFormat="1" ht="15.75" customHeight="1"/>
    <row r="300" s="32" customFormat="1" ht="15.75" customHeight="1"/>
    <row r="301" s="32" customFormat="1" ht="15.75" customHeight="1"/>
    <row r="302" s="32" customFormat="1" ht="15.75" customHeight="1"/>
    <row r="303" s="32" customFormat="1" ht="15.75" customHeight="1"/>
    <row r="304" s="32" customFormat="1" ht="15.75" customHeight="1"/>
    <row r="305" s="32" customFormat="1" ht="15.75" customHeight="1"/>
    <row r="306" s="32" customFormat="1" ht="15.75" customHeight="1"/>
    <row r="307" s="32" customFormat="1" ht="15.75" customHeight="1"/>
    <row r="308" s="32" customFormat="1" ht="15.75" customHeight="1"/>
    <row r="309" s="32" customFormat="1" ht="15.75" customHeight="1"/>
    <row r="310" s="32" customFormat="1" ht="15.75" customHeight="1"/>
    <row r="311" s="32" customFormat="1" ht="15.75" customHeight="1"/>
    <row r="312" s="32" customFormat="1" ht="15.75" customHeight="1"/>
    <row r="313" s="32" customFormat="1" ht="15.75" customHeight="1"/>
    <row r="314" s="32" customFormat="1" ht="15.75" customHeight="1"/>
    <row r="315" s="32" customFormat="1" ht="15.75" customHeight="1"/>
    <row r="316" s="32" customFormat="1" ht="15.75" customHeight="1"/>
    <row r="317" s="32" customFormat="1" ht="15.75" customHeight="1"/>
    <row r="318" s="32" customFormat="1" ht="15.75" customHeight="1"/>
    <row r="319" s="32" customFormat="1" ht="15.75" customHeight="1"/>
    <row r="320" s="32" customFormat="1" ht="15.75" customHeight="1"/>
    <row r="321" s="32" customFormat="1" ht="15.75" customHeight="1"/>
    <row r="322" s="32" customFormat="1" ht="15.75" customHeight="1"/>
    <row r="323" s="32" customFormat="1" ht="15.75" customHeight="1"/>
    <row r="324" s="32" customFormat="1" ht="15.75" customHeight="1"/>
    <row r="325" s="32" customFormat="1" ht="15.75" customHeight="1"/>
    <row r="326" s="32" customFormat="1" ht="15.75" customHeight="1"/>
    <row r="327" s="32" customFormat="1" ht="15.75" customHeight="1"/>
    <row r="328" s="32" customFormat="1" ht="15.75" customHeight="1"/>
    <row r="329" s="32" customFormat="1" ht="15.75" customHeight="1"/>
    <row r="330" s="32" customFormat="1" ht="15.75" customHeight="1"/>
    <row r="331" s="32" customFormat="1" ht="15.75" customHeight="1"/>
    <row r="332" s="32" customFormat="1" ht="15.75" customHeight="1"/>
    <row r="333" s="32" customFormat="1" ht="15.75" customHeight="1"/>
    <row r="334" s="32" customFormat="1" ht="15.75" customHeight="1"/>
    <row r="335" s="32" customFormat="1" ht="15.75" customHeight="1"/>
    <row r="336" s="32" customFormat="1" ht="15.75" customHeight="1"/>
    <row r="337" s="32" customFormat="1" ht="15.75" customHeight="1"/>
    <row r="338" s="32" customFormat="1" ht="15.75" customHeight="1"/>
    <row r="339" s="32" customFormat="1" ht="15.75" customHeight="1"/>
    <row r="340" s="32" customFormat="1" ht="15.75" customHeight="1"/>
    <row r="341" s="32" customFormat="1" ht="15.75" customHeight="1"/>
    <row r="342" s="32" customFormat="1" ht="15.75" customHeight="1"/>
    <row r="343" s="32" customFormat="1" ht="15.75" customHeight="1"/>
    <row r="344" s="32" customFormat="1" ht="15.75" customHeight="1"/>
    <row r="345" s="32" customFormat="1" ht="15.75" customHeight="1"/>
    <row r="346" s="32" customFormat="1" ht="15.75" customHeight="1"/>
    <row r="347" s="32" customFormat="1" ht="15.75" customHeight="1"/>
    <row r="348" s="32" customFormat="1" ht="15.75" customHeight="1"/>
    <row r="349" s="32" customFormat="1" ht="15.75" customHeight="1"/>
    <row r="350" s="32" customFormat="1" ht="15.75" customHeight="1"/>
    <row r="351" s="32" customFormat="1" ht="15.75" customHeight="1"/>
    <row r="352" s="32" customFormat="1" ht="15.75" customHeight="1"/>
    <row r="353" s="32" customFormat="1" ht="15.75" customHeight="1"/>
    <row r="354" s="32" customFormat="1" ht="15.75" customHeight="1"/>
    <row r="355" s="32" customFormat="1" ht="15.75" customHeight="1"/>
    <row r="356" s="32" customFormat="1" ht="15.75" customHeight="1"/>
    <row r="357" s="32" customFormat="1" ht="15.75" customHeight="1"/>
    <row r="358" s="32" customFormat="1" ht="15.75" customHeight="1"/>
    <row r="359" s="32" customFormat="1" ht="15.75" customHeight="1"/>
    <row r="360" s="32" customFormat="1" ht="15.75" customHeight="1"/>
    <row r="361" s="32" customFormat="1" ht="15.75" customHeight="1"/>
    <row r="362" s="32" customFormat="1" ht="15.75" customHeight="1"/>
    <row r="363" s="32" customFormat="1" ht="15.75" customHeight="1"/>
    <row r="364" s="32" customFormat="1" ht="15.75" customHeight="1"/>
    <row r="365" s="32" customFormat="1" ht="15.75" customHeight="1"/>
    <row r="366" s="32" customFormat="1" ht="15.75" customHeight="1"/>
    <row r="367" s="32" customFormat="1" ht="15.75" customHeight="1"/>
    <row r="368" s="32" customFormat="1" ht="15.75" customHeight="1"/>
    <row r="369" s="32" customFormat="1" ht="15.75" customHeight="1"/>
    <row r="370" s="32" customFormat="1" ht="15.75" customHeight="1"/>
    <row r="371" s="32" customFormat="1" ht="15.75" customHeight="1"/>
    <row r="372" s="32" customFormat="1" ht="15.75" customHeight="1"/>
    <row r="373" s="32" customFormat="1" ht="15.75" customHeight="1"/>
    <row r="374" s="32" customFormat="1" ht="15.75" customHeight="1"/>
    <row r="375" s="32" customFormat="1" ht="15.75" customHeight="1"/>
    <row r="376" s="32" customFormat="1" ht="15.75" customHeight="1"/>
    <row r="377" s="32" customFormat="1" ht="15.75" customHeight="1"/>
    <row r="378" s="32" customFormat="1" ht="15.75" customHeight="1"/>
    <row r="379" s="32" customFormat="1" ht="15.75" customHeight="1"/>
    <row r="380" s="32" customFormat="1" ht="15.75" customHeight="1"/>
    <row r="381" s="32" customFormat="1" ht="15.75" customHeight="1"/>
    <row r="382" s="32" customFormat="1" ht="15.75" customHeight="1"/>
    <row r="383" s="32" customFormat="1" ht="15.75" customHeight="1"/>
    <row r="384" s="32" customFormat="1" ht="15.75" customHeight="1"/>
    <row r="385" s="32" customFormat="1" ht="15.75" customHeight="1"/>
    <row r="386" s="32" customFormat="1" ht="15.75" customHeight="1"/>
    <row r="387" s="32" customFormat="1" ht="15.75" customHeight="1"/>
    <row r="388" s="32" customFormat="1" ht="15.75" customHeight="1"/>
    <row r="389" s="32" customFormat="1" ht="15.75" customHeight="1"/>
    <row r="390" s="32" customFormat="1" ht="15.75" customHeight="1"/>
    <row r="391" s="32" customFormat="1" ht="15.75" customHeight="1"/>
    <row r="392" s="32" customFormat="1" ht="15.75" customHeight="1"/>
    <row r="393" s="32" customFormat="1" ht="15.75" customHeight="1"/>
    <row r="394" s="32" customFormat="1" ht="15.75" customHeight="1"/>
    <row r="395" s="32" customFormat="1" ht="15.75" customHeight="1"/>
    <row r="396" s="32" customFormat="1" ht="15.75" customHeight="1"/>
    <row r="397" s="32" customFormat="1" ht="15.75" customHeight="1"/>
    <row r="398" s="32" customFormat="1" ht="15.75" customHeight="1"/>
    <row r="399" s="32" customFormat="1" ht="15.75" customHeight="1"/>
    <row r="400" s="32" customFormat="1" ht="15.75" customHeight="1"/>
    <row r="401" s="32" customFormat="1" ht="15.75" customHeight="1"/>
    <row r="402" s="32" customFormat="1" ht="15.75" customHeight="1"/>
    <row r="403" s="32" customFormat="1" ht="15.75" customHeight="1"/>
    <row r="404" s="32" customFormat="1" ht="15.75" customHeight="1"/>
    <row r="405" s="32" customFormat="1" ht="15.75" customHeight="1"/>
    <row r="406" s="32" customFormat="1" ht="15.75" customHeight="1"/>
    <row r="407" s="32" customFormat="1" ht="15.75" customHeight="1"/>
    <row r="408" s="32" customFormat="1" ht="15.75" customHeight="1"/>
    <row r="409" s="32" customFormat="1" ht="15.75" customHeight="1"/>
    <row r="410" s="32" customFormat="1" ht="15.75" customHeight="1"/>
    <row r="411" s="32" customFormat="1" ht="15.75" customHeight="1"/>
    <row r="412" s="32" customFormat="1" ht="15.75" customHeight="1"/>
    <row r="413" s="32" customFormat="1" ht="15.75" customHeight="1"/>
    <row r="414" s="32" customFormat="1" ht="15.75" customHeight="1"/>
    <row r="415" s="32" customFormat="1" ht="15.75" customHeight="1"/>
    <row r="416" s="32" customFormat="1" ht="15.75" customHeight="1"/>
    <row r="417" s="32" customFormat="1" ht="15.75" customHeight="1"/>
    <row r="418" s="32" customFormat="1" ht="15.75" customHeight="1"/>
    <row r="419" s="32" customFormat="1" ht="15.75" customHeight="1"/>
    <row r="420" s="32" customFormat="1" ht="15.75" customHeight="1"/>
    <row r="421" s="32" customFormat="1" ht="15.75" customHeight="1"/>
    <row r="422" s="32" customFormat="1" ht="15.75" customHeight="1"/>
    <row r="423" s="32" customFormat="1" ht="15.75" customHeight="1"/>
    <row r="424" s="32" customFormat="1" ht="15.75" customHeight="1"/>
    <row r="425" s="32" customFormat="1" ht="15.75" customHeight="1"/>
    <row r="426" s="32" customFormat="1" ht="15.75" customHeight="1"/>
    <row r="427" s="32" customFormat="1" ht="15.75" customHeight="1"/>
    <row r="428" s="32" customFormat="1" ht="15.75" customHeight="1"/>
    <row r="429" s="32" customFormat="1" ht="15.75" customHeight="1"/>
    <row r="430" s="32" customFormat="1" ht="15.75" customHeight="1"/>
    <row r="431" s="32" customFormat="1" ht="15.75" customHeight="1"/>
    <row r="432" s="32" customFormat="1" ht="15.75" customHeight="1"/>
    <row r="433" s="32" customFormat="1" ht="15.75" customHeight="1"/>
    <row r="434" s="32" customFormat="1" ht="15.75" customHeight="1"/>
    <row r="435" s="32" customFormat="1" ht="15.75" customHeight="1"/>
    <row r="436" s="32" customFormat="1" ht="15.75" customHeight="1"/>
    <row r="437" s="32" customFormat="1" ht="15.75" customHeight="1"/>
    <row r="438" s="32" customFormat="1" ht="15.75" customHeight="1"/>
    <row r="439" s="32" customFormat="1" ht="15.75" customHeight="1"/>
    <row r="440" s="32" customFormat="1" ht="15.75" customHeight="1"/>
    <row r="441" s="32" customFormat="1" ht="15.75" customHeight="1"/>
    <row r="442" s="32" customFormat="1" ht="15.75" customHeight="1"/>
    <row r="443" s="32" customFormat="1" ht="15.75" customHeight="1"/>
    <row r="444" s="32" customFormat="1" ht="15.75" customHeight="1"/>
    <row r="445" s="32" customFormat="1" ht="15.75" customHeight="1"/>
    <row r="446" s="32" customFormat="1" ht="15.75" customHeight="1"/>
    <row r="447" s="32" customFormat="1" ht="15.75" customHeight="1"/>
    <row r="448" s="32" customFormat="1" ht="15.75" customHeight="1"/>
    <row r="449" s="32" customFormat="1" ht="15.75" customHeight="1"/>
    <row r="450" s="32" customFormat="1" ht="15.75" customHeight="1"/>
    <row r="451" s="32" customFormat="1" ht="15.75" customHeight="1"/>
    <row r="452" s="32" customFormat="1" ht="15.75" customHeight="1"/>
    <row r="453" s="32" customFormat="1" ht="15.75" customHeight="1"/>
    <row r="454" s="32" customFormat="1" ht="15.75" customHeight="1"/>
    <row r="455" s="32" customFormat="1" ht="15.75" customHeight="1"/>
    <row r="456" s="32" customFormat="1" ht="15.75" customHeight="1"/>
    <row r="457" s="32" customFormat="1" ht="15.75" customHeight="1"/>
    <row r="458" s="32" customFormat="1" ht="15.75" customHeight="1"/>
    <row r="459" s="32" customFormat="1" ht="15.75" customHeight="1"/>
    <row r="460" s="32" customFormat="1" ht="15.75" customHeight="1"/>
    <row r="461" s="32" customFormat="1" ht="15.75" customHeight="1"/>
    <row r="462" s="32" customFormat="1" ht="15.75" customHeight="1"/>
    <row r="463" s="32" customFormat="1" ht="15.75" customHeight="1"/>
    <row r="464" s="32" customFormat="1" ht="15.75" customHeight="1"/>
    <row r="465" s="32" customFormat="1" ht="15.75" customHeight="1"/>
    <row r="466" s="32" customFormat="1" ht="15.75" customHeight="1"/>
    <row r="467" s="32" customFormat="1" ht="15.75" customHeight="1"/>
    <row r="468" s="32" customFormat="1" ht="15.75" customHeight="1"/>
    <row r="469" s="32" customFormat="1" ht="15.75" customHeight="1"/>
    <row r="470" s="32" customFormat="1" ht="15.75" customHeight="1"/>
    <row r="471" s="32" customFormat="1" ht="15.75" customHeight="1"/>
    <row r="472" s="32" customFormat="1" ht="15.75" customHeight="1"/>
    <row r="473" s="32" customFormat="1" ht="15.75" customHeight="1"/>
    <row r="474" s="32" customFormat="1" ht="15.75" customHeight="1"/>
    <row r="475" s="32" customFormat="1" ht="15.75" customHeight="1"/>
    <row r="476" s="32" customFormat="1" ht="15.75" customHeight="1"/>
    <row r="477" s="32" customFormat="1" ht="15.75" customHeight="1"/>
    <row r="478" s="32" customFormat="1" ht="15.75" customHeight="1"/>
    <row r="479" s="32" customFormat="1" ht="15.75" customHeight="1"/>
    <row r="480" s="32" customFormat="1" ht="15.75" customHeight="1"/>
    <row r="481" s="32" customFormat="1" ht="15.75" customHeight="1"/>
    <row r="482" s="32" customFormat="1" ht="15.75" customHeight="1"/>
    <row r="483" s="32" customFormat="1" ht="15.75" customHeight="1"/>
    <row r="484" s="32" customFormat="1" ht="15.75" customHeight="1"/>
    <row r="485" s="32" customFormat="1" ht="15.75" customHeight="1"/>
    <row r="486" s="32" customFormat="1" ht="15.75" customHeight="1"/>
    <row r="487" s="32" customFormat="1" ht="15.75" customHeight="1"/>
    <row r="488" s="32" customFormat="1" ht="15.75" customHeight="1"/>
    <row r="489" s="32" customFormat="1" ht="15.75" customHeight="1"/>
    <row r="490" s="32" customFormat="1" ht="15.75" customHeight="1"/>
    <row r="491" s="32" customFormat="1" ht="15.75" customHeight="1"/>
    <row r="492" s="32" customFormat="1" ht="15.75" customHeight="1"/>
    <row r="493" s="32" customFormat="1" ht="15.75" customHeight="1"/>
    <row r="494" s="32" customFormat="1" ht="15.75" customHeight="1"/>
    <row r="495" s="32" customFormat="1" ht="15.75" customHeight="1"/>
    <row r="496" s="32" customFormat="1" ht="15.75" customHeight="1"/>
    <row r="497" s="32" customFormat="1" ht="15.75" customHeight="1"/>
    <row r="498" s="32" customFormat="1" ht="15.75" customHeight="1"/>
    <row r="499" s="32" customFormat="1" ht="15.75" customHeight="1"/>
    <row r="500" s="32" customFormat="1" ht="15.75" customHeight="1"/>
    <row r="501" s="32" customFormat="1" ht="15.75" customHeight="1"/>
    <row r="502" s="32" customFormat="1" ht="15.75" customHeight="1"/>
    <row r="503" s="32" customFormat="1" ht="15.75" customHeight="1"/>
    <row r="504" s="32" customFormat="1" ht="15.75" customHeight="1"/>
    <row r="505" s="32" customFormat="1" ht="15.75" customHeight="1"/>
    <row r="506" s="32" customFormat="1" ht="15.75" customHeight="1"/>
    <row r="507" s="32" customFormat="1" ht="15.75" customHeight="1"/>
    <row r="508" s="32" customFormat="1" ht="15.75" customHeight="1"/>
    <row r="509" s="32" customFormat="1" ht="15.75" customHeight="1"/>
    <row r="510" s="32" customFormat="1" ht="15.75" customHeight="1"/>
    <row r="511" s="32" customFormat="1" ht="15.75" customHeight="1"/>
    <row r="512" s="32" customFormat="1" ht="15.75" customHeight="1"/>
    <row r="513" s="32" customFormat="1" ht="15.75" customHeight="1"/>
    <row r="514" s="32" customFormat="1" ht="15.75" customHeight="1"/>
    <row r="515" s="32" customFormat="1" ht="15.75" customHeight="1"/>
    <row r="516" s="32" customFormat="1" ht="15.75" customHeight="1"/>
    <row r="517" s="32" customFormat="1" ht="15.75" customHeight="1"/>
    <row r="518" s="32" customFormat="1" ht="15.75" customHeight="1"/>
    <row r="519" s="32" customFormat="1" ht="15.75" customHeight="1"/>
    <row r="520" s="32" customFormat="1" ht="15.75" customHeight="1"/>
    <row r="521" s="32" customFormat="1" ht="15.75" customHeight="1"/>
    <row r="522" s="32" customFormat="1" ht="15.75" customHeight="1"/>
    <row r="523" s="32" customFormat="1" ht="15.75" customHeight="1"/>
    <row r="524" s="32" customFormat="1" ht="15.75" customHeight="1"/>
    <row r="525" s="32" customFormat="1" ht="15.75" customHeight="1"/>
    <row r="526" s="32" customFormat="1" ht="15.75" customHeight="1"/>
    <row r="527" s="32" customFormat="1" ht="15.75" customHeight="1"/>
    <row r="528" s="32" customFormat="1" ht="15.75" customHeight="1"/>
    <row r="529" s="32" customFormat="1" ht="15.75" customHeight="1"/>
    <row r="530" s="32" customFormat="1" ht="15.75" customHeight="1"/>
    <row r="531" s="32" customFormat="1" ht="15.75" customHeight="1"/>
    <row r="532" s="32" customFormat="1" ht="15.75" customHeight="1"/>
    <row r="533" s="32" customFormat="1" ht="15.75" customHeight="1"/>
    <row r="534" s="32" customFormat="1" ht="15.75" customHeight="1"/>
    <row r="535" s="32" customFormat="1" ht="15.75" customHeight="1"/>
    <row r="536" s="32" customFormat="1" ht="15.75" customHeight="1"/>
    <row r="537" s="32" customFormat="1" ht="15.75" customHeight="1"/>
    <row r="538" s="32" customFormat="1" ht="15.75" customHeight="1"/>
    <row r="539" s="32" customFormat="1" ht="15.75" customHeight="1"/>
    <row r="540" s="32" customFormat="1" ht="15.75" customHeight="1"/>
    <row r="541" s="32" customFormat="1" ht="15.75" customHeight="1"/>
    <row r="542" s="32" customFormat="1" ht="15.75" customHeight="1"/>
    <row r="543" s="32" customFormat="1" ht="15.75" customHeight="1"/>
    <row r="544" s="32" customFormat="1" ht="15.75" customHeight="1"/>
    <row r="545" s="32" customFormat="1" ht="15.75" customHeight="1"/>
    <row r="546" s="32" customFormat="1" ht="15.75" customHeight="1"/>
    <row r="547" s="32" customFormat="1" ht="15.75" customHeight="1"/>
    <row r="548" s="32" customFormat="1" ht="15.75" customHeight="1"/>
    <row r="549" s="32" customFormat="1" ht="15.75" customHeight="1"/>
    <row r="550" s="32" customFormat="1" ht="15.75" customHeight="1"/>
    <row r="551" s="32" customFormat="1" ht="15.75" customHeight="1"/>
    <row r="552" s="32" customFormat="1" ht="15.75" customHeight="1"/>
    <row r="553" s="32" customFormat="1" ht="15.75" customHeight="1"/>
    <row r="554" s="32" customFormat="1" ht="15.75" customHeight="1"/>
    <row r="555" s="32" customFormat="1" ht="15.75" customHeight="1"/>
    <row r="556" s="32" customFormat="1" ht="15.75" customHeight="1"/>
    <row r="557" s="32" customFormat="1" ht="15.75" customHeight="1"/>
    <row r="558" s="32" customFormat="1" ht="15.75" customHeight="1"/>
    <row r="559" s="32" customFormat="1" ht="15.75" customHeight="1"/>
    <row r="560" s="32" customFormat="1" ht="15.75" customHeight="1"/>
    <row r="561" s="32" customFormat="1" ht="15.75" customHeight="1"/>
    <row r="562" s="32" customFormat="1" ht="15.75" customHeight="1"/>
    <row r="563" s="32" customFormat="1" ht="15.75" customHeight="1"/>
    <row r="564" s="32" customFormat="1" ht="15.75" customHeight="1"/>
    <row r="565" s="32" customFormat="1" ht="15.75" customHeight="1"/>
    <row r="566" s="32" customFormat="1" ht="15.75" customHeight="1"/>
    <row r="567" s="32" customFormat="1" ht="15.75" customHeight="1"/>
    <row r="568" s="32" customFormat="1" ht="15.75" customHeight="1"/>
    <row r="569" s="32" customFormat="1" ht="15.75" customHeight="1"/>
    <row r="570" s="32" customFormat="1" ht="15.75" customHeight="1"/>
    <row r="571" s="32" customFormat="1" ht="15.75" customHeight="1"/>
    <row r="572" s="32" customFormat="1" ht="15.75" customHeight="1"/>
    <row r="573" s="32" customFormat="1" ht="15.75" customHeight="1"/>
    <row r="574" s="32" customFormat="1" ht="15.75" customHeight="1"/>
    <row r="575" s="32" customFormat="1" ht="15.75" customHeight="1"/>
    <row r="576" s="32" customFormat="1" ht="15.75" customHeight="1"/>
    <row r="577" s="32" customFormat="1" ht="15.75" customHeight="1"/>
    <row r="578" s="32" customFormat="1" ht="15.75" customHeight="1"/>
    <row r="579" s="32" customFormat="1" ht="15.75" customHeight="1"/>
    <row r="580" s="32" customFormat="1" ht="15.75" customHeight="1"/>
    <row r="581" s="32" customFormat="1" ht="15.75" customHeight="1"/>
    <row r="582" s="32" customFormat="1" ht="15.75" customHeight="1"/>
    <row r="583" s="32" customFormat="1" ht="15.75" customHeight="1"/>
    <row r="584" s="32" customFormat="1" ht="15.75" customHeight="1"/>
    <row r="585" s="32" customFormat="1" ht="15.75" customHeight="1"/>
    <row r="586" s="32" customFormat="1" ht="15.75" customHeight="1"/>
    <row r="587" s="32" customFormat="1" ht="15.75" customHeight="1"/>
    <row r="588" s="32" customFormat="1" ht="15.75" customHeight="1"/>
    <row r="589" s="32" customFormat="1" ht="15.75" customHeight="1"/>
    <row r="590" s="32" customFormat="1" ht="15.75" customHeight="1"/>
    <row r="591" s="32" customFormat="1" ht="15.75" customHeight="1"/>
    <row r="592" s="32" customFormat="1" ht="15.75" customHeight="1"/>
    <row r="593" s="32" customFormat="1" ht="15.75" customHeight="1"/>
    <row r="594" s="32" customFormat="1" ht="15.75" customHeight="1"/>
    <row r="595" s="32" customFormat="1" ht="15.75" customHeight="1"/>
    <row r="596" s="32" customFormat="1" ht="15.75" customHeight="1"/>
    <row r="597" s="32" customFormat="1" ht="15.75" customHeight="1"/>
    <row r="598" s="32" customFormat="1" ht="15.75" customHeight="1"/>
    <row r="599" s="32" customFormat="1" ht="15.75" customHeight="1"/>
    <row r="600" s="32" customFormat="1" ht="15.75" customHeight="1"/>
    <row r="601" s="32" customFormat="1" ht="15.75" customHeight="1"/>
    <row r="602" s="32" customFormat="1" ht="15.75" customHeight="1"/>
    <row r="603" s="32" customFormat="1" ht="15.75" customHeight="1"/>
    <row r="604" s="32" customFormat="1" ht="15.75" customHeight="1"/>
    <row r="605" s="32" customFormat="1" ht="15.75" customHeight="1"/>
    <row r="606" s="32" customFormat="1" ht="15.75" customHeight="1"/>
    <row r="607" s="32" customFormat="1" ht="15.75" customHeight="1"/>
    <row r="608" s="32" customFormat="1" ht="15.75" customHeight="1"/>
    <row r="609" s="32" customFormat="1" ht="15.75" customHeight="1"/>
    <row r="610" s="32" customFormat="1" ht="15.75" customHeight="1"/>
    <row r="611" s="32" customFormat="1" ht="15.75" customHeight="1"/>
    <row r="612" s="32" customFormat="1" ht="15.75" customHeight="1"/>
    <row r="613" s="32" customFormat="1" ht="15.75" customHeight="1"/>
    <row r="614" s="32" customFormat="1" ht="15.75" customHeight="1"/>
    <row r="615" s="32" customFormat="1" ht="15.75" customHeight="1"/>
    <row r="616" s="32" customFormat="1" ht="15.75" customHeight="1"/>
    <row r="617" s="32" customFormat="1" ht="15.75" customHeight="1"/>
    <row r="618" s="32" customFormat="1" ht="15.75" customHeight="1"/>
    <row r="619" s="32" customFormat="1" ht="15.75" customHeight="1"/>
    <row r="620" s="32" customFormat="1" ht="15.75" customHeight="1"/>
    <row r="621" s="32" customFormat="1" ht="15.75" customHeight="1"/>
    <row r="622" s="32" customFormat="1" ht="15.75" customHeight="1"/>
    <row r="623" s="32" customFormat="1" ht="15.75" customHeight="1"/>
    <row r="624" s="32" customFormat="1" ht="15.75" customHeight="1"/>
    <row r="625" s="32" customFormat="1" ht="15.75" customHeight="1"/>
    <row r="626" s="32" customFormat="1" ht="15.75" customHeight="1"/>
    <row r="627" s="32" customFormat="1" ht="15.75" customHeight="1"/>
    <row r="628" s="32" customFormat="1" ht="15.75" customHeight="1"/>
    <row r="629" s="32" customFormat="1" ht="15.75" customHeight="1"/>
    <row r="630" s="32" customFormat="1" ht="15.75" customHeight="1"/>
    <row r="631" s="32" customFormat="1" ht="15.75" customHeight="1"/>
    <row r="632" s="32" customFormat="1" ht="15.75" customHeight="1"/>
    <row r="633" s="32" customFormat="1" ht="15.75" customHeight="1"/>
    <row r="634" s="32" customFormat="1" ht="15.75" customHeight="1"/>
    <row r="635" s="32" customFormat="1" ht="15.75" customHeight="1"/>
    <row r="636" s="32" customFormat="1" ht="15.75" customHeight="1"/>
    <row r="637" s="32" customFormat="1" ht="15.75" customHeight="1"/>
    <row r="638" s="32" customFormat="1" ht="15.75" customHeight="1"/>
    <row r="639" s="32" customFormat="1" ht="15.75" customHeight="1"/>
    <row r="640" s="32" customFormat="1" ht="15.75" customHeight="1"/>
    <row r="641" s="32" customFormat="1" ht="15.75" customHeight="1"/>
    <row r="642" s="32" customFormat="1" ht="15.75" customHeight="1"/>
    <row r="643" s="32" customFormat="1" ht="15.75" customHeight="1"/>
    <row r="644" s="32" customFormat="1" ht="15.75" customHeight="1"/>
    <row r="645" s="32" customFormat="1" ht="15.75" customHeight="1"/>
    <row r="646" s="32" customFormat="1" ht="15.75" customHeight="1"/>
    <row r="647" s="32" customFormat="1" ht="15.75" customHeight="1"/>
    <row r="648" s="32" customFormat="1" ht="15.75" customHeight="1"/>
    <row r="649" s="32" customFormat="1" ht="15.75" customHeight="1"/>
    <row r="650" s="32" customFormat="1" ht="15.75" customHeight="1"/>
    <row r="651" s="32" customFormat="1" ht="15.75" customHeight="1"/>
    <row r="652" s="32" customFormat="1" ht="15.75" customHeight="1"/>
    <row r="653" s="32" customFormat="1" ht="15.75" customHeight="1"/>
    <row r="654" s="32" customFormat="1" ht="15.75" customHeight="1"/>
    <row r="655" s="32" customFormat="1" ht="15.75" customHeight="1"/>
    <row r="656" s="32" customFormat="1" ht="15.75" customHeight="1"/>
    <row r="657" s="32" customFormat="1" ht="15.75" customHeight="1"/>
    <row r="658" s="32" customFormat="1" ht="15.75" customHeight="1"/>
    <row r="659" s="32" customFormat="1" ht="15.75" customHeight="1"/>
    <row r="660" s="32" customFormat="1" ht="15.75" customHeight="1"/>
    <row r="661" s="32" customFormat="1" ht="15.75" customHeight="1"/>
    <row r="662" s="32" customFormat="1" ht="15.75" customHeight="1"/>
    <row r="663" s="32" customFormat="1" ht="15.75" customHeight="1"/>
    <row r="664" s="32" customFormat="1" ht="15.75" customHeight="1"/>
    <row r="665" s="32" customFormat="1" ht="15.75" customHeight="1"/>
    <row r="666" s="32" customFormat="1" ht="15.75" customHeight="1"/>
    <row r="667" s="32" customFormat="1" ht="15.75" customHeight="1"/>
    <row r="668" s="32" customFormat="1" ht="15.75" customHeight="1"/>
    <row r="669" s="32" customFormat="1" ht="15.75" customHeight="1"/>
    <row r="670" s="32" customFormat="1" ht="15.75" customHeight="1"/>
    <row r="671" s="32" customFormat="1" ht="15.75" customHeight="1"/>
    <row r="672" s="32" customFormat="1" ht="15.75" customHeight="1"/>
    <row r="673" s="32" customFormat="1" ht="15.75" customHeight="1"/>
    <row r="674" s="32" customFormat="1" ht="15.75" customHeight="1"/>
    <row r="675" s="32" customFormat="1" ht="15.75" customHeight="1"/>
    <row r="676" s="32" customFormat="1" ht="15.75" customHeight="1"/>
    <row r="677" s="32" customFormat="1" ht="15.75" customHeight="1"/>
    <row r="678" s="32" customFormat="1" ht="15.75" customHeight="1"/>
    <row r="679" s="32" customFormat="1" ht="15.75" customHeight="1"/>
    <row r="680" s="32" customFormat="1" ht="15.75" customHeight="1"/>
    <row r="681" s="32" customFormat="1" ht="15.75" customHeight="1"/>
    <row r="682" s="32" customFormat="1" ht="15.75" customHeight="1"/>
    <row r="683" s="32" customFormat="1" ht="15.75" customHeight="1"/>
    <row r="684" s="32" customFormat="1" ht="15.75" customHeight="1"/>
    <row r="685" s="32" customFormat="1" ht="15.75" customHeight="1"/>
    <row r="686" s="32" customFormat="1" ht="15.75" customHeight="1"/>
    <row r="687" s="32" customFormat="1" ht="15.75" customHeight="1"/>
    <row r="688" s="32" customFormat="1" ht="15.75" customHeight="1"/>
    <row r="689" s="32" customFormat="1" ht="15.75" customHeight="1"/>
    <row r="690" s="32" customFormat="1" ht="15.75" customHeight="1"/>
    <row r="691" s="32" customFormat="1" ht="15.75" customHeight="1"/>
    <row r="692" s="32" customFormat="1" ht="15.75" customHeight="1"/>
    <row r="693" s="32" customFormat="1" ht="15.75" customHeight="1"/>
    <row r="694" s="32" customFormat="1" ht="15.75" customHeight="1"/>
    <row r="695" s="32" customFormat="1" ht="15.75" customHeight="1"/>
    <row r="696" s="32" customFormat="1" ht="15.75" customHeight="1"/>
    <row r="697" s="32" customFormat="1" ht="15.75" customHeight="1"/>
    <row r="698" s="32" customFormat="1" ht="15.75" customHeight="1"/>
    <row r="699" s="32" customFormat="1" ht="15.75" customHeight="1"/>
    <row r="700" s="32" customFormat="1" ht="15.75" customHeight="1"/>
    <row r="701" s="32" customFormat="1" ht="15.75" customHeight="1"/>
    <row r="702" s="32" customFormat="1" ht="15.75" customHeight="1"/>
    <row r="703" s="32" customFormat="1" ht="15.75" customHeight="1"/>
    <row r="704" s="32" customFormat="1" ht="15.75" customHeight="1"/>
    <row r="705" s="32" customFormat="1" ht="15.75" customHeight="1"/>
    <row r="706" s="32" customFormat="1" ht="15.75" customHeight="1"/>
    <row r="707" s="32" customFormat="1" ht="15.75" customHeight="1"/>
    <row r="708" s="32" customFormat="1" ht="15.75" customHeight="1"/>
    <row r="709" s="32" customFormat="1" ht="15.75" customHeight="1"/>
    <row r="710" s="32" customFormat="1" ht="15.75" customHeight="1"/>
    <row r="711" s="32" customFormat="1" ht="15.75" customHeight="1"/>
    <row r="712" s="32" customFormat="1" ht="15.75" customHeight="1"/>
    <row r="713" s="32" customFormat="1" ht="15.75" customHeight="1"/>
    <row r="714" s="32" customFormat="1" ht="15.75" customHeight="1"/>
    <row r="715" s="32" customFormat="1" ht="15.75" customHeight="1"/>
    <row r="716" s="32" customFormat="1" ht="15.75" customHeight="1"/>
    <row r="717" s="32" customFormat="1" ht="15.75" customHeight="1"/>
    <row r="718" s="32" customFormat="1" ht="15.75" customHeight="1"/>
    <row r="719" s="32" customFormat="1" ht="15.75" customHeight="1"/>
    <row r="720" s="32" customFormat="1" ht="15.75" customHeight="1"/>
    <row r="721" s="32" customFormat="1" ht="15.75" customHeight="1"/>
    <row r="722" s="32" customFormat="1" ht="15.75" customHeight="1"/>
    <row r="723" s="32" customFormat="1" ht="15.75" customHeight="1"/>
    <row r="724" s="32" customFormat="1" ht="15.75" customHeight="1"/>
    <row r="725" s="32" customFormat="1" ht="15.75" customHeight="1"/>
    <row r="726" s="32" customFormat="1" ht="15.75" customHeight="1"/>
    <row r="727" s="32" customFormat="1" ht="15.75" customHeight="1"/>
    <row r="728" s="32" customFormat="1" ht="15.75" customHeight="1"/>
    <row r="729" s="32" customFormat="1" ht="15.75" customHeight="1"/>
    <row r="730" s="32" customFormat="1" ht="15.75" customHeight="1"/>
    <row r="731" s="32" customFormat="1" ht="15.75" customHeight="1"/>
    <row r="732" s="32" customFormat="1" ht="15.75" customHeight="1"/>
    <row r="733" s="32" customFormat="1" ht="15.75" customHeight="1"/>
    <row r="734" s="32" customFormat="1" ht="15.75" customHeight="1"/>
    <row r="735" s="32" customFormat="1" ht="15.75" customHeight="1"/>
    <row r="736" s="32" customFormat="1" ht="15.75" customHeight="1"/>
    <row r="737" s="32" customFormat="1" ht="15.75" customHeight="1"/>
    <row r="738" s="32" customFormat="1" ht="15.75" customHeight="1"/>
    <row r="739" s="32" customFormat="1" ht="15.75" customHeight="1"/>
    <row r="740" s="32" customFormat="1" ht="15.75" customHeight="1"/>
    <row r="741" s="32" customFormat="1" ht="15.75" customHeight="1"/>
    <row r="742" s="32" customFormat="1" ht="15.75" customHeight="1"/>
    <row r="743" s="32" customFormat="1" ht="15.75" customHeight="1"/>
    <row r="744" s="32" customFormat="1" ht="15.75" customHeight="1"/>
    <row r="745" s="32" customFormat="1" ht="15.75" customHeight="1"/>
    <row r="746" s="32" customFormat="1" ht="15.75" customHeight="1"/>
    <row r="747" s="32" customFormat="1" ht="15.75" customHeight="1"/>
    <row r="748" s="32" customFormat="1" ht="15.75" customHeight="1"/>
    <row r="749" s="32" customFormat="1" ht="15.75" customHeight="1"/>
    <row r="750" s="32" customFormat="1" ht="15.75" customHeight="1"/>
    <row r="751" s="32" customFormat="1" ht="15.75" customHeight="1"/>
    <row r="752" s="32" customFormat="1" ht="15.75" customHeight="1"/>
    <row r="753" s="32" customFormat="1" ht="15.75" customHeight="1"/>
    <row r="754" s="32" customFormat="1" ht="15.75" customHeight="1"/>
    <row r="755" s="32" customFormat="1" ht="15.75" customHeight="1"/>
    <row r="756" s="32" customFormat="1" ht="15.75" customHeight="1"/>
    <row r="757" s="32" customFormat="1" ht="15.75" customHeight="1"/>
    <row r="758" s="32" customFormat="1" ht="15.75" customHeight="1"/>
    <row r="759" s="32" customFormat="1" ht="15.75" customHeight="1"/>
    <row r="760" s="32" customFormat="1" ht="15.75" customHeight="1"/>
    <row r="761" s="32" customFormat="1" ht="15.75" customHeight="1"/>
    <row r="762" s="32" customFormat="1" ht="15.75" customHeight="1"/>
    <row r="763" s="32" customFormat="1" ht="15.75" customHeight="1"/>
    <row r="764" s="32" customFormat="1" ht="15.75" customHeight="1"/>
    <row r="765" s="32" customFormat="1" ht="15.75" customHeight="1"/>
    <row r="766" s="32" customFormat="1" ht="15.75" customHeight="1"/>
    <row r="767" s="32" customFormat="1" ht="15.75" customHeight="1"/>
    <row r="768" s="32" customFormat="1" ht="15.75" customHeight="1"/>
    <row r="769" s="32" customFormat="1" ht="15.75" customHeight="1"/>
    <row r="770" s="32" customFormat="1" ht="15.75" customHeight="1"/>
    <row r="771" s="32" customFormat="1" ht="15.75" customHeight="1"/>
    <row r="772" s="32" customFormat="1" ht="15.75" customHeight="1"/>
    <row r="773" s="32" customFormat="1" ht="15.75" customHeight="1"/>
    <row r="774" s="32" customFormat="1" ht="15.75" customHeight="1"/>
    <row r="775" s="32" customFormat="1" ht="15.75" customHeight="1"/>
    <row r="776" s="32" customFormat="1" ht="15.75" customHeight="1"/>
    <row r="777" s="32" customFormat="1" ht="15.75" customHeight="1"/>
    <row r="778" s="32" customFormat="1" ht="15.75" customHeight="1"/>
    <row r="779" s="32" customFormat="1" ht="15.75" customHeight="1"/>
    <row r="780" s="32" customFormat="1" ht="15.75" customHeight="1"/>
    <row r="781" s="32" customFormat="1" ht="15.75" customHeight="1"/>
    <row r="782" s="32" customFormat="1" ht="15.75" customHeight="1"/>
    <row r="783" s="32" customFormat="1" ht="15.75" customHeight="1"/>
    <row r="784" s="32" customFormat="1" ht="15.75" customHeight="1"/>
    <row r="785" s="32" customFormat="1" ht="15.75" customHeight="1"/>
    <row r="786" s="32" customFormat="1" ht="15.75" customHeight="1"/>
    <row r="787" s="32" customFormat="1" ht="15.75" customHeight="1"/>
    <row r="788" s="32" customFormat="1" ht="15.75" customHeight="1"/>
    <row r="789" s="32" customFormat="1" ht="15.75" customHeight="1"/>
    <row r="790" s="32" customFormat="1" ht="15.75" customHeight="1"/>
    <row r="791" s="32" customFormat="1" ht="15.75" customHeight="1"/>
    <row r="792" s="32" customFormat="1" ht="15.75" customHeight="1"/>
    <row r="793" s="32" customFormat="1" ht="15.75" customHeight="1"/>
    <row r="794" s="32" customFormat="1" ht="15.75" customHeight="1"/>
    <row r="795" s="32" customFormat="1" ht="15.75" customHeight="1"/>
    <row r="796" s="32" customFormat="1" ht="15.75" customHeight="1"/>
    <row r="797" s="32" customFormat="1" ht="15.75" customHeight="1"/>
    <row r="798" s="32" customFormat="1" ht="15.75" customHeight="1"/>
    <row r="799" s="32" customFormat="1" ht="15.75" customHeight="1"/>
    <row r="800" s="32" customFormat="1" ht="15.75" customHeight="1"/>
    <row r="801" s="32" customFormat="1" ht="15.75" customHeight="1"/>
    <row r="802" s="32" customFormat="1" ht="15.75" customHeight="1"/>
    <row r="803" s="32" customFormat="1" ht="15.75" customHeight="1"/>
    <row r="804" s="32" customFormat="1" ht="15.75" customHeight="1"/>
    <row r="805" s="32" customFormat="1" ht="15.75" customHeight="1"/>
    <row r="806" s="32" customFormat="1" ht="15.75" customHeight="1"/>
    <row r="807" s="32" customFormat="1" ht="15.75" customHeight="1"/>
    <row r="808" s="32" customFormat="1" ht="15.75" customHeight="1"/>
    <row r="809" s="32" customFormat="1" ht="15.75" customHeight="1"/>
    <row r="810" s="32" customFormat="1" ht="15.75" customHeight="1"/>
    <row r="811" s="32" customFormat="1" ht="15.75" customHeight="1"/>
    <row r="812" s="32" customFormat="1" ht="15.75" customHeight="1"/>
    <row r="813" s="32" customFormat="1" ht="15.75" customHeight="1"/>
    <row r="814" s="32" customFormat="1" ht="15.75" customHeight="1"/>
    <row r="815" s="32" customFormat="1" ht="15.75" customHeight="1"/>
    <row r="816" s="32" customFormat="1" ht="15.75" customHeight="1"/>
    <row r="817" s="32" customFormat="1" ht="15.75" customHeight="1"/>
    <row r="818" s="32" customFormat="1" ht="15.75" customHeight="1"/>
    <row r="819" s="32" customFormat="1" ht="15.75" customHeight="1"/>
    <row r="820" s="32" customFormat="1" ht="15.75" customHeight="1"/>
    <row r="821" s="32" customFormat="1" ht="15.75" customHeight="1"/>
    <row r="822" s="32" customFormat="1" ht="15.75" customHeight="1"/>
    <row r="823" s="32" customFormat="1" ht="15.75" customHeight="1"/>
    <row r="824" s="32" customFormat="1" ht="15.75" customHeight="1"/>
    <row r="825" s="32" customFormat="1" ht="15.75" customHeight="1"/>
    <row r="826" s="32" customFormat="1" ht="15.75" customHeight="1"/>
    <row r="827" s="32" customFormat="1" ht="15.75" customHeight="1"/>
    <row r="828" s="32" customFormat="1" ht="15.75" customHeight="1"/>
    <row r="829" s="32" customFormat="1" ht="15.75" customHeight="1"/>
    <row r="830" s="32" customFormat="1" ht="15.75" customHeight="1"/>
    <row r="831" s="32" customFormat="1" ht="15.75" customHeight="1"/>
    <row r="832" s="32" customFormat="1" ht="15.75" customHeight="1"/>
    <row r="833" s="32" customFormat="1" ht="15.75" customHeight="1"/>
    <row r="834" s="32" customFormat="1" ht="15.75" customHeight="1"/>
    <row r="835" s="32" customFormat="1" ht="15.75" customHeight="1"/>
    <row r="836" s="32" customFormat="1" ht="15.75" customHeight="1"/>
    <row r="837" s="32" customFormat="1" ht="15.75" customHeight="1"/>
    <row r="838" s="32" customFormat="1" ht="15.75" customHeight="1"/>
    <row r="839" s="32" customFormat="1" ht="15.75" customHeight="1"/>
    <row r="840" s="32" customFormat="1" ht="15.75" customHeight="1"/>
    <row r="841" s="32" customFormat="1" ht="15.75" customHeight="1"/>
    <row r="842" s="32" customFormat="1" ht="15.75" customHeight="1"/>
    <row r="843" s="32" customFormat="1" ht="15.75" customHeight="1"/>
    <row r="844" s="32" customFormat="1" ht="15.75" customHeight="1"/>
    <row r="845" s="32" customFormat="1" ht="15.75" customHeight="1"/>
    <row r="846" s="32" customFormat="1" ht="15.75" customHeight="1"/>
    <row r="847" s="32" customFormat="1" ht="15.75" customHeight="1"/>
    <row r="848" s="32" customFormat="1" ht="15.75" customHeight="1"/>
    <row r="849" s="32" customFormat="1" ht="15.75" customHeight="1"/>
    <row r="850" s="32" customFormat="1" ht="15.75" customHeight="1"/>
    <row r="851" s="32" customFormat="1" ht="15.75" customHeight="1"/>
    <row r="852" s="32" customFormat="1" ht="15.75" customHeight="1"/>
    <row r="853" s="32" customFormat="1" ht="15.75" customHeight="1"/>
    <row r="854" s="32" customFormat="1" ht="15.75" customHeight="1"/>
    <row r="855" s="32" customFormat="1" ht="15.75" customHeight="1"/>
    <row r="856" s="32" customFormat="1" ht="15.75" customHeight="1"/>
    <row r="857" s="32" customFormat="1" ht="15.75" customHeight="1"/>
    <row r="858" s="32" customFormat="1" ht="15.75" customHeight="1"/>
    <row r="859" s="32" customFormat="1" ht="15.75" customHeight="1"/>
    <row r="860" s="32" customFormat="1" ht="15.75" customHeight="1"/>
    <row r="861" s="32" customFormat="1" ht="15.75" customHeight="1"/>
    <row r="862" s="32" customFormat="1" ht="15.75" customHeight="1"/>
    <row r="863" s="32" customFormat="1" ht="15.75" customHeight="1"/>
    <row r="864" s="32" customFormat="1" ht="15.75" customHeight="1"/>
    <row r="865" s="32" customFormat="1" ht="15.75" customHeight="1"/>
    <row r="866" s="32" customFormat="1" ht="15.75" customHeight="1"/>
    <row r="867" s="32" customFormat="1" ht="15.75" customHeight="1"/>
    <row r="868" s="32" customFormat="1" ht="15.75" customHeight="1"/>
    <row r="869" s="32" customFormat="1" ht="15.75" customHeight="1"/>
    <row r="870" s="32" customFormat="1" ht="15.75" customHeight="1"/>
    <row r="871" s="32" customFormat="1" ht="15.75" customHeight="1"/>
    <row r="872" s="32" customFormat="1" ht="15.75" customHeight="1"/>
    <row r="873" s="32" customFormat="1" ht="15.75" customHeight="1"/>
    <row r="874" s="32" customFormat="1" ht="15.75" customHeight="1"/>
    <row r="875" s="32" customFormat="1" ht="15.75" customHeight="1"/>
    <row r="876" s="32" customFormat="1" ht="15.75" customHeight="1"/>
    <row r="877" s="32" customFormat="1" ht="15.75" customHeight="1"/>
    <row r="878" s="32" customFormat="1" ht="15.75" customHeight="1"/>
    <row r="879" s="32" customFormat="1" ht="15.75" customHeight="1"/>
    <row r="880" s="32" customFormat="1" ht="15.75" customHeight="1"/>
    <row r="881" s="32" customFormat="1" ht="15.75" customHeight="1"/>
    <row r="882" s="32" customFormat="1" ht="15.75" customHeight="1"/>
    <row r="883" s="32" customFormat="1" ht="15.75" customHeight="1"/>
    <row r="884" s="32" customFormat="1" ht="15.75" customHeight="1"/>
    <row r="885" s="32" customFormat="1" ht="15.75" customHeight="1"/>
    <row r="886" s="32" customFormat="1" ht="15.75" customHeight="1"/>
    <row r="887" s="32" customFormat="1" ht="15.75" customHeight="1"/>
    <row r="888" s="32" customFormat="1" ht="15.75" customHeight="1"/>
    <row r="889" s="32" customFormat="1" ht="15.75" customHeight="1"/>
    <row r="890" s="32" customFormat="1" ht="15.75" customHeight="1"/>
    <row r="891" s="32" customFormat="1" ht="15.75" customHeight="1"/>
    <row r="892" s="32" customFormat="1" ht="15.75" customHeight="1"/>
    <row r="893" s="32" customFormat="1" ht="15.75" customHeight="1"/>
    <row r="894" s="32" customFormat="1" ht="15.75" customHeight="1"/>
    <row r="895" s="32" customFormat="1" ht="15.75" customHeight="1"/>
    <row r="896" s="32" customFormat="1" ht="15.75" customHeight="1"/>
    <row r="897" s="32" customFormat="1" ht="15.75" customHeight="1"/>
    <row r="898" s="32" customFormat="1" ht="15.75" customHeight="1"/>
    <row r="899" s="32" customFormat="1" ht="15.75" customHeight="1"/>
    <row r="900" s="32" customFormat="1" ht="15.75" customHeight="1"/>
    <row r="901" s="32" customFormat="1" ht="15.75" customHeight="1"/>
    <row r="902" s="32" customFormat="1" ht="15.75" customHeight="1"/>
    <row r="903" s="32" customFormat="1" ht="15.75" customHeight="1"/>
    <row r="904" s="32" customFormat="1" ht="15.75" customHeight="1"/>
    <row r="905" s="32" customFormat="1" ht="15.75" customHeight="1"/>
    <row r="906" s="32" customFormat="1" ht="15.75" customHeight="1"/>
    <row r="907" s="32" customFormat="1" ht="15.75" customHeight="1"/>
    <row r="908" s="32" customFormat="1" ht="15.75" customHeight="1"/>
    <row r="909" s="32" customFormat="1" ht="15.75" customHeight="1"/>
    <row r="910" s="32" customFormat="1" ht="15.75" customHeight="1"/>
    <row r="911" s="32" customFormat="1" ht="15.75" customHeight="1"/>
    <row r="912" s="32" customFormat="1" ht="15.75" customHeight="1"/>
    <row r="913" s="32" customFormat="1" ht="15.75" customHeight="1"/>
    <row r="914" s="32" customFormat="1" ht="15.75" customHeight="1"/>
    <row r="915" s="32" customFormat="1" ht="15.75" customHeight="1"/>
    <row r="916" s="32" customFormat="1" ht="15.75" customHeight="1"/>
    <row r="917" s="32" customFormat="1" ht="15.75" customHeight="1"/>
    <row r="918" s="32" customFormat="1" ht="15.75" customHeight="1"/>
    <row r="919" s="32" customFormat="1" ht="15.75" customHeight="1"/>
    <row r="920" s="32" customFormat="1" ht="15.75" customHeight="1"/>
    <row r="921" s="32" customFormat="1" ht="15.75" customHeight="1"/>
    <row r="922" s="32" customFormat="1" ht="15.75" customHeight="1"/>
    <row r="923" s="32" customFormat="1" ht="15.75" customHeight="1"/>
    <row r="924" s="32" customFormat="1" ht="15.75" customHeight="1"/>
    <row r="925" s="32" customFormat="1" ht="15.75" customHeight="1"/>
    <row r="926" s="32" customFormat="1" ht="15.75" customHeight="1"/>
    <row r="927" s="32" customFormat="1" ht="15.75" customHeight="1"/>
    <row r="928" s="32" customFormat="1" ht="15.75" customHeight="1"/>
    <row r="929" s="32" customFormat="1" ht="15.75" customHeight="1"/>
    <row r="930" s="32" customFormat="1" ht="15.75" customHeight="1"/>
    <row r="931" s="32" customFormat="1" ht="15.75" customHeight="1"/>
    <row r="932" s="32" customFormat="1" ht="15.75" customHeight="1"/>
    <row r="933" s="32" customFormat="1" ht="15.75" customHeight="1"/>
    <row r="934" s="32" customFormat="1" ht="15.75" customHeight="1"/>
    <row r="935" s="32" customFormat="1" ht="15.75" customHeight="1"/>
    <row r="936" s="32" customFormat="1" ht="15.75" customHeight="1"/>
    <row r="937" s="32" customFormat="1" ht="15.75" customHeight="1"/>
    <row r="938" s="32" customFormat="1" ht="15.75" customHeight="1"/>
    <row r="939" s="32" customFormat="1" ht="15.75" customHeight="1"/>
    <row r="940" s="32" customFormat="1" ht="15.75" customHeight="1"/>
    <row r="941" s="32" customFormat="1" ht="15.75" customHeight="1"/>
    <row r="942" s="32" customFormat="1" ht="15.75" customHeight="1"/>
    <row r="943" s="32" customFormat="1" ht="15.75" customHeight="1"/>
    <row r="944" s="32" customFormat="1" ht="15.75" customHeight="1"/>
    <row r="945" s="32" customFormat="1" ht="15.75" customHeight="1"/>
    <row r="946" s="32" customFormat="1" ht="15.75" customHeight="1"/>
    <row r="947" s="32" customFormat="1" ht="15.75" customHeight="1"/>
    <row r="948" s="32" customFormat="1" ht="15.75" customHeight="1"/>
    <row r="949" s="32" customFormat="1" ht="15.75" customHeight="1"/>
    <row r="950" s="32" customFormat="1" ht="15.75" customHeight="1"/>
    <row r="951" s="32" customFormat="1" ht="15.75" customHeight="1"/>
    <row r="952" s="32" customFormat="1" ht="15.75" customHeight="1"/>
    <row r="953" s="32" customFormat="1" ht="15.75" customHeight="1"/>
    <row r="954" s="32" customFormat="1" ht="15.75" customHeight="1"/>
    <row r="955" s="32" customFormat="1" ht="15.75" customHeight="1"/>
    <row r="956" s="32" customFormat="1" ht="15.75" customHeight="1"/>
    <row r="957" s="32" customFormat="1" ht="15.75" customHeight="1"/>
    <row r="958" s="32" customFormat="1" ht="15.75" customHeight="1"/>
    <row r="959" s="32" customFormat="1" ht="15.75" customHeight="1"/>
    <row r="960" s="32" customFormat="1" ht="15.75" customHeight="1"/>
    <row r="961" s="32" customFormat="1" ht="15.75" customHeight="1"/>
    <row r="962" s="32" customFormat="1" ht="15.75" customHeight="1"/>
    <row r="963" s="32" customFormat="1" ht="15.75" customHeight="1"/>
    <row r="964" s="32" customFormat="1" ht="15.75" customHeight="1"/>
    <row r="965" s="32" customFormat="1" ht="15.75" customHeight="1"/>
    <row r="966" s="32" customFormat="1" ht="15.75" customHeight="1"/>
    <row r="967" s="32" customFormat="1" ht="15.75" customHeight="1"/>
    <row r="968" s="32" customFormat="1" ht="15.75" customHeight="1"/>
    <row r="969" s="32" customFormat="1" ht="15.75" customHeight="1"/>
    <row r="970" s="32" customFormat="1" ht="15.75" customHeight="1"/>
    <row r="971" s="32" customFormat="1" ht="15.75" customHeight="1"/>
    <row r="972" s="32" customFormat="1" ht="15.75" customHeight="1"/>
    <row r="973" s="32" customFormat="1" ht="15.75" customHeight="1"/>
    <row r="974" s="32" customFormat="1" ht="15.75" customHeight="1"/>
    <row r="975" s="32" customFormat="1" ht="15.75" customHeight="1"/>
    <row r="976" s="32" customFormat="1" ht="15.75" customHeight="1"/>
    <row r="977" s="32" customFormat="1" ht="15.75" customHeight="1"/>
    <row r="978" s="32" customFormat="1" ht="15.75" customHeight="1"/>
    <row r="979" s="32" customFormat="1" ht="15.75" customHeight="1"/>
    <row r="980" s="32" customFormat="1" ht="15.75" customHeight="1"/>
    <row r="981" s="32" customFormat="1" ht="15.75" customHeight="1"/>
    <row r="982" s="32" customFormat="1" ht="15.75" customHeight="1"/>
    <row r="983" s="32" customFormat="1" ht="15.75" customHeight="1"/>
    <row r="984" s="32" customFormat="1" ht="15.75" customHeight="1"/>
    <row r="985" s="32" customFormat="1" ht="15.75" customHeight="1"/>
    <row r="986" s="32" customFormat="1" ht="15.75" customHeight="1"/>
    <row r="987" s="32" customFormat="1" ht="15.75" customHeight="1"/>
    <row r="988" s="32" customFormat="1" ht="15.75" customHeight="1"/>
    <row r="989" s="32" customFormat="1" ht="15.75" customHeight="1"/>
    <row r="990" s="32" customFormat="1" ht="15.75" customHeight="1"/>
    <row r="991" s="32" customFormat="1" ht="15.75" customHeight="1"/>
    <row r="992" s="32" customFormat="1" ht="15.75" customHeight="1"/>
    <row r="993" s="32" customFormat="1" ht="15.75" customHeight="1"/>
    <row r="994" s="32" customFormat="1" ht="15.75" customHeight="1"/>
    <row r="995" s="32" customFormat="1" ht="15.75" customHeight="1"/>
    <row r="996" s="32" customFormat="1" ht="15.75" customHeight="1"/>
    <row r="997" s="32" customFormat="1" ht="15.75" customHeight="1"/>
    <row r="998" s="32" customFormat="1" ht="15.75" customHeight="1"/>
    <row r="999" s="32" customFormat="1" ht="15.75" customHeight="1"/>
    <row r="1000" s="32" customFormat="1" ht="15.75" customHeight="1"/>
  </sheetData>
  <mergeCells count="5">
    <mergeCell ref="A1:A3"/>
    <mergeCell ref="B1:K3"/>
    <mergeCell ref="L1:M1"/>
    <mergeCell ref="L2:M2"/>
    <mergeCell ref="L3:M3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showGridLines="0" topLeftCell="A11" workbookViewId="0">
      <selection activeCell="H3" sqref="H3:I3"/>
    </sheetView>
  </sheetViews>
  <sheetFormatPr baseColWidth="10" defaultColWidth="14.453125" defaultRowHeight="15" customHeight="1"/>
  <cols>
    <col min="1" max="1" width="13.453125" style="32" customWidth="1"/>
    <col min="2" max="8" width="10.81640625" style="32" customWidth="1"/>
    <col min="9" max="9" width="13.7265625" style="32" customWidth="1"/>
    <col min="10" max="26" width="10.7265625" style="32" customWidth="1"/>
    <col min="27" max="16384" width="14.453125" style="32"/>
  </cols>
  <sheetData>
    <row r="1" spans="1:9" ht="23.25" customHeight="1">
      <c r="A1" s="97"/>
      <c r="B1" s="100" t="s">
        <v>0</v>
      </c>
      <c r="C1" s="101"/>
      <c r="D1" s="101"/>
      <c r="E1" s="101"/>
      <c r="F1" s="101"/>
      <c r="G1" s="102"/>
      <c r="H1" s="109" t="s">
        <v>253</v>
      </c>
      <c r="I1" s="110"/>
    </row>
    <row r="2" spans="1:9" ht="25.5" customHeight="1">
      <c r="A2" s="98"/>
      <c r="B2" s="103"/>
      <c r="C2" s="104"/>
      <c r="D2" s="104"/>
      <c r="E2" s="104"/>
      <c r="F2" s="104"/>
      <c r="G2" s="105"/>
      <c r="H2" s="109" t="s">
        <v>254</v>
      </c>
      <c r="I2" s="110"/>
    </row>
    <row r="3" spans="1:9" ht="24.75" customHeight="1">
      <c r="A3" s="99"/>
      <c r="B3" s="111"/>
      <c r="C3" s="112"/>
      <c r="D3" s="112"/>
      <c r="E3" s="112"/>
      <c r="F3" s="112"/>
      <c r="G3" s="113"/>
      <c r="H3" s="109" t="s">
        <v>255</v>
      </c>
      <c r="I3" s="110"/>
    </row>
    <row r="4" spans="1:9" ht="13.5">
      <c r="A4" s="78"/>
      <c r="B4" s="79"/>
      <c r="C4" s="79"/>
      <c r="D4" s="79"/>
      <c r="E4" s="79"/>
      <c r="F4" s="79"/>
      <c r="G4" s="79"/>
      <c r="I4" s="74"/>
    </row>
    <row r="5" spans="1:9" ht="13.5">
      <c r="A5" s="92" t="s">
        <v>132</v>
      </c>
      <c r="B5" s="93"/>
      <c r="C5" s="93"/>
      <c r="D5" s="93"/>
      <c r="E5" s="93"/>
      <c r="F5" s="93"/>
      <c r="G5" s="93"/>
      <c r="H5" s="93"/>
      <c r="I5" s="94"/>
    </row>
    <row r="6" spans="1:9" ht="13.5">
      <c r="A6" s="73"/>
      <c r="I6" s="74"/>
    </row>
    <row r="7" spans="1:9" ht="13.5">
      <c r="A7" s="80" t="s">
        <v>133</v>
      </c>
      <c r="I7" s="74"/>
    </row>
    <row r="8" spans="1:9" ht="13.5">
      <c r="A8" s="81" t="s">
        <v>134</v>
      </c>
      <c r="I8" s="74"/>
    </row>
    <row r="9" spans="1:9" ht="13.5">
      <c r="A9" s="81" t="s">
        <v>135</v>
      </c>
      <c r="I9" s="74"/>
    </row>
    <row r="10" spans="1:9" ht="13.5">
      <c r="A10" s="73"/>
      <c r="I10" s="74"/>
    </row>
    <row r="11" spans="1:9" ht="13.5">
      <c r="A11" s="82" t="s">
        <v>136</v>
      </c>
      <c r="I11" s="74"/>
    </row>
    <row r="12" spans="1:9" ht="13.5">
      <c r="A12" s="81" t="s">
        <v>137</v>
      </c>
      <c r="I12" s="74"/>
    </row>
    <row r="13" spans="1:9" ht="21" customHeight="1">
      <c r="A13" s="83" t="s">
        <v>138</v>
      </c>
      <c r="B13" s="84"/>
      <c r="C13" s="84"/>
      <c r="D13" s="84"/>
      <c r="E13" s="84"/>
      <c r="F13" s="84"/>
      <c r="G13" s="84"/>
      <c r="H13" s="84"/>
      <c r="I13" s="85"/>
    </row>
    <row r="14" spans="1:9" ht="13.5">
      <c r="A14" s="73" t="s">
        <v>139</v>
      </c>
      <c r="I14" s="74"/>
    </row>
    <row r="15" spans="1:9" ht="13.5">
      <c r="A15" s="73" t="s">
        <v>140</v>
      </c>
      <c r="I15" s="74"/>
    </row>
    <row r="16" spans="1:9" ht="13.5">
      <c r="A16" s="73"/>
      <c r="I16" s="74"/>
    </row>
    <row r="17" spans="1:9" ht="13.5">
      <c r="A17" s="82" t="s">
        <v>141</v>
      </c>
      <c r="I17" s="74"/>
    </row>
    <row r="18" spans="1:9" ht="19.5" customHeight="1">
      <c r="A18" s="83" t="s">
        <v>142</v>
      </c>
      <c r="B18" s="84"/>
      <c r="C18" s="84"/>
      <c r="D18" s="84"/>
      <c r="E18" s="84"/>
      <c r="F18" s="84"/>
      <c r="G18" s="84"/>
      <c r="H18" s="84"/>
      <c r="I18" s="85"/>
    </row>
    <row r="19" spans="1:9" ht="13.5">
      <c r="A19" s="81" t="s">
        <v>143</v>
      </c>
      <c r="I19" s="74"/>
    </row>
    <row r="20" spans="1:9" ht="13.5">
      <c r="A20" s="81"/>
      <c r="I20" s="74"/>
    </row>
    <row r="21" spans="1:9" ht="15.75" customHeight="1">
      <c r="A21" s="82" t="s">
        <v>144</v>
      </c>
      <c r="I21" s="74"/>
    </row>
    <row r="22" spans="1:9" ht="15.75" customHeight="1">
      <c r="A22" s="73" t="s">
        <v>145</v>
      </c>
      <c r="I22" s="74"/>
    </row>
    <row r="23" spans="1:9" ht="14.25" customHeight="1">
      <c r="A23" s="73" t="s">
        <v>146</v>
      </c>
      <c r="I23" s="74"/>
    </row>
    <row r="24" spans="1:9" ht="15.75" customHeight="1">
      <c r="A24" s="73" t="s">
        <v>147</v>
      </c>
      <c r="I24" s="74"/>
    </row>
    <row r="25" spans="1:9" ht="15.75" customHeight="1">
      <c r="A25" s="73"/>
      <c r="I25" s="74"/>
    </row>
    <row r="26" spans="1:9" ht="15.75" customHeight="1">
      <c r="A26" s="82" t="s">
        <v>148</v>
      </c>
      <c r="B26" s="86"/>
      <c r="C26" s="86"/>
      <c r="D26" s="86"/>
      <c r="E26" s="86"/>
      <c r="F26" s="86"/>
      <c r="G26" s="86"/>
      <c r="H26" s="86"/>
      <c r="I26" s="87"/>
    </row>
    <row r="27" spans="1:9" ht="20.25" customHeight="1">
      <c r="A27" s="83" t="s">
        <v>149</v>
      </c>
      <c r="B27" s="84"/>
      <c r="C27" s="84"/>
      <c r="D27" s="84"/>
      <c r="E27" s="84"/>
      <c r="F27" s="84"/>
      <c r="G27" s="84"/>
      <c r="H27" s="84"/>
      <c r="I27" s="85"/>
    </row>
    <row r="28" spans="1:9" ht="15.75" customHeight="1">
      <c r="A28" s="81" t="s">
        <v>150</v>
      </c>
      <c r="I28" s="74"/>
    </row>
    <row r="29" spans="1:9" ht="15.75" customHeight="1">
      <c r="A29" s="82" t="s">
        <v>151</v>
      </c>
      <c r="B29" s="86"/>
      <c r="C29" s="86"/>
      <c r="D29" s="86"/>
      <c r="E29" s="86"/>
      <c r="F29" s="86"/>
      <c r="G29" s="86"/>
      <c r="H29" s="86"/>
      <c r="I29" s="87"/>
    </row>
    <row r="30" spans="1:9" ht="15.75" customHeight="1">
      <c r="A30" s="73" t="s">
        <v>152</v>
      </c>
      <c r="I30" s="74"/>
    </row>
    <row r="31" spans="1:9" ht="14.25" customHeight="1">
      <c r="A31" s="83" t="s">
        <v>153</v>
      </c>
      <c r="B31" s="84"/>
      <c r="C31" s="84"/>
      <c r="D31" s="84"/>
      <c r="E31" s="84"/>
      <c r="F31" s="84"/>
      <c r="G31" s="84"/>
      <c r="H31" s="84"/>
      <c r="I31" s="74"/>
    </row>
    <row r="32" spans="1:9" ht="15.75" customHeight="1">
      <c r="A32" s="73"/>
      <c r="I32" s="74"/>
    </row>
    <row r="33" spans="1:9" ht="15.75" customHeight="1">
      <c r="A33" s="82" t="s">
        <v>154</v>
      </c>
      <c r="B33" s="86"/>
      <c r="C33" s="86"/>
      <c r="D33" s="86"/>
      <c r="E33" s="86"/>
      <c r="F33" s="86"/>
      <c r="G33" s="86"/>
      <c r="H33" s="86"/>
      <c r="I33" s="87"/>
    </row>
    <row r="34" spans="1:9" ht="14.25" customHeight="1">
      <c r="A34" s="73" t="s">
        <v>155</v>
      </c>
      <c r="I34" s="74"/>
    </row>
    <row r="35" spans="1:9" ht="15.75" customHeight="1">
      <c r="A35" s="73" t="s">
        <v>156</v>
      </c>
      <c r="I35" s="74"/>
    </row>
    <row r="36" spans="1:9" ht="15.75" customHeight="1">
      <c r="A36" s="73"/>
      <c r="I36" s="74"/>
    </row>
    <row r="37" spans="1:9" ht="15.75" customHeight="1">
      <c r="A37" s="82" t="s">
        <v>157</v>
      </c>
      <c r="B37" s="86"/>
      <c r="C37" s="86"/>
      <c r="D37" s="86"/>
      <c r="E37" s="86"/>
      <c r="F37" s="86"/>
      <c r="G37" s="86"/>
      <c r="H37" s="86"/>
      <c r="I37" s="87"/>
    </row>
    <row r="38" spans="1:9" ht="15.75" customHeight="1">
      <c r="A38" s="73" t="s">
        <v>158</v>
      </c>
      <c r="I38" s="74"/>
    </row>
    <row r="39" spans="1:9" ht="15.75" customHeight="1">
      <c r="A39" s="73" t="s">
        <v>159</v>
      </c>
      <c r="I39" s="74"/>
    </row>
    <row r="40" spans="1:9" ht="15.75" customHeight="1">
      <c r="A40" s="73" t="s">
        <v>160</v>
      </c>
      <c r="I40" s="74"/>
    </row>
    <row r="41" spans="1:9" ht="15.75" customHeight="1">
      <c r="A41" s="73"/>
      <c r="I41" s="74"/>
    </row>
    <row r="42" spans="1:9" ht="15.75" customHeight="1">
      <c r="A42" s="82" t="s">
        <v>161</v>
      </c>
      <c r="B42" s="86"/>
      <c r="C42" s="86"/>
      <c r="D42" s="86"/>
      <c r="E42" s="86"/>
      <c r="F42" s="86"/>
      <c r="G42" s="86"/>
      <c r="H42" s="86"/>
      <c r="I42" s="87"/>
    </row>
    <row r="43" spans="1:9" ht="15.75" customHeight="1">
      <c r="A43" s="73" t="s">
        <v>162</v>
      </c>
      <c r="I43" s="74"/>
    </row>
    <row r="44" spans="1:9" ht="15.75" customHeight="1">
      <c r="A44" s="73" t="s">
        <v>163</v>
      </c>
      <c r="I44" s="74"/>
    </row>
    <row r="45" spans="1:9" ht="15.75" customHeight="1">
      <c r="A45" s="73" t="s">
        <v>164</v>
      </c>
      <c r="I45" s="74"/>
    </row>
    <row r="46" spans="1:9" ht="15.75" customHeight="1">
      <c r="A46" s="73"/>
      <c r="I46" s="74"/>
    </row>
    <row r="47" spans="1:9" ht="15.75" customHeight="1">
      <c r="A47" s="82" t="s">
        <v>165</v>
      </c>
      <c r="B47" s="86"/>
      <c r="C47" s="86"/>
      <c r="D47" s="86"/>
      <c r="E47" s="86"/>
      <c r="F47" s="86"/>
      <c r="G47" s="86"/>
      <c r="H47" s="86"/>
      <c r="I47" s="87"/>
    </row>
    <row r="48" spans="1:9" ht="15.75" customHeight="1">
      <c r="A48" s="73" t="s">
        <v>166</v>
      </c>
      <c r="I48" s="74"/>
    </row>
    <row r="49" spans="1:9" ht="15.75" customHeight="1">
      <c r="A49" s="73" t="s">
        <v>167</v>
      </c>
      <c r="I49" s="74"/>
    </row>
    <row r="50" spans="1:9" ht="15.75" customHeight="1">
      <c r="A50" s="73" t="s">
        <v>168</v>
      </c>
      <c r="I50" s="74"/>
    </row>
    <row r="51" spans="1:9" ht="15.75" customHeight="1">
      <c r="A51" s="73"/>
      <c r="I51" s="74"/>
    </row>
    <row r="52" spans="1:9" ht="15.75" customHeight="1">
      <c r="A52" s="82" t="s">
        <v>169</v>
      </c>
      <c r="B52" s="86"/>
      <c r="C52" s="86"/>
      <c r="D52" s="86"/>
      <c r="E52" s="86"/>
      <c r="F52" s="86"/>
      <c r="G52" s="86"/>
      <c r="H52" s="86"/>
      <c r="I52" s="87"/>
    </row>
    <row r="53" spans="1:9" ht="15.75" customHeight="1">
      <c r="A53" s="73" t="s">
        <v>170</v>
      </c>
      <c r="I53" s="74"/>
    </row>
    <row r="54" spans="1:9" ht="15.75" customHeight="1">
      <c r="A54" s="73" t="s">
        <v>171</v>
      </c>
      <c r="I54" s="74"/>
    </row>
    <row r="55" spans="1:9" ht="15.75" customHeight="1">
      <c r="A55" s="73" t="s">
        <v>172</v>
      </c>
      <c r="I55" s="74"/>
    </row>
    <row r="56" spans="1:9" ht="15.75" customHeight="1">
      <c r="A56" s="73"/>
      <c r="I56" s="74"/>
    </row>
    <row r="57" spans="1:9" ht="15.75" customHeight="1">
      <c r="A57" s="82" t="s">
        <v>173</v>
      </c>
      <c r="B57" s="86"/>
      <c r="C57" s="86"/>
      <c r="D57" s="86"/>
      <c r="E57" s="86"/>
      <c r="F57" s="86"/>
      <c r="G57" s="86"/>
      <c r="H57" s="86"/>
      <c r="I57" s="87"/>
    </row>
    <row r="58" spans="1:9" ht="15.75" customHeight="1">
      <c r="A58" s="73" t="s">
        <v>174</v>
      </c>
      <c r="I58" s="74"/>
    </row>
    <row r="59" spans="1:9" ht="15.75" customHeight="1">
      <c r="A59" s="73" t="s">
        <v>175</v>
      </c>
      <c r="I59" s="74"/>
    </row>
    <row r="60" spans="1:9" ht="15.75" customHeight="1">
      <c r="A60" s="73" t="s">
        <v>176</v>
      </c>
      <c r="I60" s="74"/>
    </row>
    <row r="61" spans="1:9" ht="15.75" customHeight="1">
      <c r="A61" s="73"/>
      <c r="I61" s="74"/>
    </row>
    <row r="62" spans="1:9" ht="15.75" customHeight="1">
      <c r="A62" s="82" t="s">
        <v>177</v>
      </c>
      <c r="B62" s="86"/>
      <c r="C62" s="86"/>
      <c r="D62" s="86"/>
      <c r="E62" s="86"/>
      <c r="F62" s="86"/>
      <c r="G62" s="86"/>
      <c r="H62" s="86"/>
      <c r="I62" s="87"/>
    </row>
    <row r="63" spans="1:9" ht="15.75" customHeight="1">
      <c r="A63" s="73" t="s">
        <v>178</v>
      </c>
      <c r="I63" s="74"/>
    </row>
    <row r="64" spans="1:9" ht="15.75" customHeight="1">
      <c r="A64" s="73" t="s">
        <v>179</v>
      </c>
      <c r="I64" s="74"/>
    </row>
    <row r="65" spans="1:9" ht="15.75" customHeight="1">
      <c r="A65" s="73" t="s">
        <v>180</v>
      </c>
      <c r="I65" s="74"/>
    </row>
    <row r="66" spans="1:9" ht="15.75" customHeight="1">
      <c r="A66" s="73"/>
      <c r="I66" s="74"/>
    </row>
    <row r="67" spans="1:9" ht="15.75" customHeight="1">
      <c r="A67" s="82" t="s">
        <v>181</v>
      </c>
      <c r="B67" s="86"/>
      <c r="C67" s="86"/>
      <c r="D67" s="86"/>
      <c r="E67" s="86"/>
      <c r="F67" s="86"/>
      <c r="G67" s="86"/>
      <c r="H67" s="86"/>
      <c r="I67" s="87"/>
    </row>
    <row r="68" spans="1:9" ht="15.75" customHeight="1">
      <c r="A68" s="73" t="s">
        <v>182</v>
      </c>
      <c r="I68" s="74"/>
    </row>
    <row r="69" spans="1:9" ht="15.75" customHeight="1">
      <c r="A69" s="73" t="s">
        <v>183</v>
      </c>
      <c r="I69" s="74"/>
    </row>
    <row r="70" spans="1:9" ht="15.75" customHeight="1">
      <c r="A70" s="73" t="s">
        <v>184</v>
      </c>
      <c r="I70" s="74"/>
    </row>
    <row r="71" spans="1:9" ht="15.75" customHeight="1">
      <c r="A71" s="73"/>
      <c r="I71" s="74"/>
    </row>
    <row r="72" spans="1:9" ht="15.75" customHeight="1">
      <c r="A72" s="82" t="s">
        <v>185</v>
      </c>
      <c r="B72" s="86"/>
      <c r="C72" s="86"/>
      <c r="D72" s="86"/>
      <c r="E72" s="86"/>
      <c r="F72" s="86"/>
      <c r="G72" s="86"/>
      <c r="H72" s="86"/>
      <c r="I72" s="87"/>
    </row>
    <row r="73" spans="1:9" ht="15.75" customHeight="1">
      <c r="A73" s="73" t="s">
        <v>186</v>
      </c>
      <c r="I73" s="74"/>
    </row>
    <row r="74" spans="1:9" ht="15.75" customHeight="1">
      <c r="A74" s="73" t="s">
        <v>187</v>
      </c>
      <c r="I74" s="74"/>
    </row>
    <row r="75" spans="1:9" ht="15.75" customHeight="1">
      <c r="A75" s="73" t="s">
        <v>188</v>
      </c>
      <c r="I75" s="74"/>
    </row>
    <row r="76" spans="1:9" ht="15.75" customHeight="1">
      <c r="A76" s="73"/>
      <c r="I76" s="74"/>
    </row>
    <row r="77" spans="1:9" ht="15.75" customHeight="1">
      <c r="A77" s="82" t="s">
        <v>189</v>
      </c>
      <c r="B77" s="86"/>
      <c r="C77" s="86"/>
      <c r="D77" s="86"/>
      <c r="E77" s="86"/>
      <c r="F77" s="86"/>
      <c r="G77" s="86"/>
      <c r="H77" s="86"/>
      <c r="I77" s="87"/>
    </row>
    <row r="78" spans="1:9" ht="15.75" customHeight="1">
      <c r="A78" s="73" t="s">
        <v>190</v>
      </c>
      <c r="I78" s="74"/>
    </row>
    <row r="79" spans="1:9" ht="15.75" customHeight="1">
      <c r="A79" s="73" t="s">
        <v>191</v>
      </c>
      <c r="I79" s="74"/>
    </row>
    <row r="80" spans="1:9" ht="15.75" customHeight="1">
      <c r="A80" s="73" t="s">
        <v>192</v>
      </c>
      <c r="I80" s="74"/>
    </row>
    <row r="81" spans="1:9" ht="15.75" customHeight="1">
      <c r="A81" s="75"/>
      <c r="B81" s="76"/>
      <c r="C81" s="76"/>
      <c r="D81" s="76"/>
      <c r="E81" s="76"/>
      <c r="F81" s="76"/>
      <c r="G81" s="76"/>
      <c r="H81" s="76"/>
      <c r="I81" s="77"/>
    </row>
    <row r="82" spans="1:9" ht="15.75" customHeight="1"/>
    <row r="83" spans="1:9" ht="15.75" customHeight="1">
      <c r="A83" s="92" t="s">
        <v>193</v>
      </c>
      <c r="B83" s="93"/>
      <c r="C83" s="93"/>
      <c r="D83" s="93"/>
      <c r="E83" s="93"/>
      <c r="F83" s="93"/>
      <c r="G83" s="93"/>
      <c r="H83" s="93"/>
      <c r="I83" s="94"/>
    </row>
    <row r="84" spans="1:9" ht="14.25" customHeight="1">
      <c r="A84" s="78" t="s">
        <v>194</v>
      </c>
      <c r="B84" s="79"/>
      <c r="C84" s="79"/>
      <c r="D84" s="79"/>
      <c r="E84" s="79"/>
      <c r="F84" s="79"/>
      <c r="G84" s="79"/>
      <c r="H84" s="79"/>
      <c r="I84" s="88"/>
    </row>
    <row r="85" spans="1:9" ht="15.75" customHeight="1">
      <c r="A85" s="73" t="s">
        <v>195</v>
      </c>
      <c r="I85" s="74"/>
    </row>
    <row r="86" spans="1:9" ht="16.5" customHeight="1">
      <c r="A86" s="89"/>
      <c r="B86" s="90"/>
      <c r="C86" s="90"/>
      <c r="D86" s="90"/>
      <c r="E86" s="90"/>
      <c r="F86" s="90"/>
      <c r="G86" s="90"/>
      <c r="H86" s="90"/>
      <c r="I86" s="91"/>
    </row>
    <row r="87" spans="1:9" ht="19.5" customHeight="1">
      <c r="A87" s="82" t="s">
        <v>196</v>
      </c>
      <c r="I87" s="74"/>
    </row>
    <row r="88" spans="1:9" ht="19.5" customHeight="1">
      <c r="A88" s="82" t="s">
        <v>197</v>
      </c>
      <c r="I88" s="74"/>
    </row>
    <row r="89" spans="1:9" ht="19.5" customHeight="1">
      <c r="A89" s="73" t="s">
        <v>198</v>
      </c>
      <c r="I89" s="74"/>
    </row>
    <row r="90" spans="1:9" ht="15.75" customHeight="1">
      <c r="A90" s="73" t="s">
        <v>199</v>
      </c>
      <c r="I90" s="74"/>
    </row>
    <row r="91" spans="1:9" ht="15" customHeight="1">
      <c r="A91" s="73" t="s">
        <v>200</v>
      </c>
      <c r="I91" s="74"/>
    </row>
    <row r="92" spans="1:9" ht="15.75" customHeight="1">
      <c r="A92" s="73" t="s">
        <v>201</v>
      </c>
      <c r="I92" s="74"/>
    </row>
    <row r="93" spans="1:9" ht="15.75" customHeight="1">
      <c r="A93" s="73"/>
      <c r="I93" s="74"/>
    </row>
    <row r="94" spans="1:9" ht="13.5" customHeight="1">
      <c r="A94" s="82" t="s">
        <v>202</v>
      </c>
      <c r="B94" s="86"/>
      <c r="C94" s="86"/>
      <c r="D94" s="86"/>
      <c r="E94" s="86"/>
      <c r="F94" s="86"/>
      <c r="G94" s="86"/>
      <c r="H94" s="86"/>
      <c r="I94" s="87"/>
    </row>
    <row r="95" spans="1:9" ht="19.5" customHeight="1">
      <c r="A95" s="73" t="s">
        <v>203</v>
      </c>
      <c r="I95" s="74"/>
    </row>
    <row r="96" spans="1:9" ht="15.75" customHeight="1">
      <c r="A96" s="73" t="s">
        <v>204</v>
      </c>
      <c r="I96" s="74"/>
    </row>
    <row r="97" spans="1:9" ht="15" customHeight="1">
      <c r="A97" s="73" t="s">
        <v>200</v>
      </c>
      <c r="I97" s="74"/>
    </row>
    <row r="98" spans="1:9" ht="15.75" customHeight="1">
      <c r="A98" s="73" t="s">
        <v>201</v>
      </c>
      <c r="I98" s="74"/>
    </row>
    <row r="99" spans="1:9" ht="15.75" customHeight="1">
      <c r="A99" s="75"/>
      <c r="B99" s="76"/>
      <c r="C99" s="76"/>
      <c r="D99" s="76"/>
      <c r="E99" s="76"/>
      <c r="F99" s="76"/>
      <c r="G99" s="76"/>
      <c r="H99" s="76"/>
      <c r="I99" s="77"/>
    </row>
    <row r="100" spans="1:9" ht="15.75" customHeight="1"/>
    <row r="101" spans="1:9" ht="15.75" customHeight="1"/>
    <row r="102" spans="1:9" ht="15.75" customHeight="1"/>
    <row r="103" spans="1:9" ht="15.75" customHeight="1"/>
    <row r="104" spans="1:9" ht="15.75" customHeight="1"/>
    <row r="105" spans="1:9" ht="15.75" customHeight="1"/>
    <row r="106" spans="1:9" ht="15.75" customHeight="1"/>
    <row r="107" spans="1:9" ht="15.75" customHeight="1"/>
    <row r="108" spans="1:9" ht="15.75" customHeight="1"/>
    <row r="109" spans="1:9" ht="15.75" customHeight="1"/>
    <row r="110" spans="1:9" ht="15.75" customHeight="1"/>
    <row r="111" spans="1:9" ht="15.75" customHeight="1"/>
    <row r="112" spans="1:9" ht="15.75" customHeight="1"/>
    <row r="113" s="32" customFormat="1" ht="15.75" customHeight="1"/>
    <row r="114" s="32" customFormat="1" ht="15.75" customHeight="1"/>
    <row r="115" s="32" customFormat="1" ht="15.75" customHeight="1"/>
    <row r="116" s="32" customFormat="1" ht="15.75" customHeight="1"/>
    <row r="117" s="32" customFormat="1" ht="15.75" customHeight="1"/>
    <row r="118" s="32" customFormat="1" ht="15.75" customHeight="1"/>
    <row r="119" s="32" customFormat="1" ht="15.75" customHeight="1"/>
    <row r="120" s="32" customFormat="1" ht="15.75" customHeight="1"/>
    <row r="121" s="32" customFormat="1" ht="15.75" customHeight="1"/>
    <row r="122" s="32" customFormat="1" ht="15.75" customHeight="1"/>
    <row r="123" s="32" customFormat="1" ht="15.75" customHeight="1"/>
    <row r="124" s="32" customFormat="1" ht="15.75" customHeight="1"/>
    <row r="125" s="32" customFormat="1" ht="15.75" customHeight="1"/>
    <row r="126" s="32" customFormat="1" ht="15.75" customHeight="1"/>
    <row r="127" s="32" customFormat="1" ht="15.75" customHeight="1"/>
    <row r="128" s="32" customFormat="1" ht="15.75" customHeight="1"/>
    <row r="129" s="32" customFormat="1" ht="15.75" customHeight="1"/>
    <row r="130" s="32" customFormat="1" ht="15.75" customHeight="1"/>
    <row r="131" s="32" customFormat="1" ht="15.75" customHeight="1"/>
    <row r="132" s="32" customFormat="1" ht="15.75" customHeight="1"/>
    <row r="133" s="32" customFormat="1" ht="15.75" customHeight="1"/>
    <row r="134" s="32" customFormat="1" ht="15.75" customHeight="1"/>
    <row r="135" s="32" customFormat="1" ht="15.75" customHeight="1"/>
    <row r="136" s="32" customFormat="1" ht="15.75" customHeight="1"/>
    <row r="137" s="32" customFormat="1" ht="15.75" customHeight="1"/>
    <row r="138" s="32" customFormat="1" ht="15.75" customHeight="1"/>
    <row r="139" s="32" customFormat="1" ht="15.75" customHeight="1"/>
    <row r="140" s="32" customFormat="1" ht="15.75" customHeight="1"/>
    <row r="141" s="32" customFormat="1" ht="15.75" customHeight="1"/>
    <row r="142" s="32" customFormat="1" ht="15.75" customHeight="1"/>
    <row r="143" s="32" customFormat="1" ht="15.75" customHeight="1"/>
    <row r="144" s="32" customFormat="1" ht="15.75" customHeight="1"/>
    <row r="145" s="32" customFormat="1" ht="15.75" customHeight="1"/>
    <row r="146" s="32" customFormat="1" ht="15.75" customHeight="1"/>
    <row r="147" s="32" customFormat="1" ht="15.75" customHeight="1"/>
    <row r="148" s="32" customFormat="1" ht="15.75" customHeight="1"/>
    <row r="149" s="32" customFormat="1" ht="15.75" customHeight="1"/>
    <row r="150" s="32" customFormat="1" ht="15.75" customHeight="1"/>
    <row r="151" s="32" customFormat="1" ht="15.75" customHeight="1"/>
    <row r="152" s="32" customFormat="1" ht="15.75" customHeight="1"/>
    <row r="153" s="32" customFormat="1" ht="15.75" customHeight="1"/>
    <row r="154" s="32" customFormat="1" ht="15.75" customHeight="1"/>
    <row r="155" s="32" customFormat="1" ht="15.75" customHeight="1"/>
    <row r="156" s="32" customFormat="1" ht="15.75" customHeight="1"/>
    <row r="157" s="32" customFormat="1" ht="15.75" customHeight="1"/>
    <row r="158" s="32" customFormat="1" ht="15.75" customHeight="1"/>
    <row r="159" s="32" customFormat="1" ht="15.75" customHeight="1"/>
    <row r="160" s="32" customFormat="1" ht="15.75" customHeight="1"/>
    <row r="161" s="32" customFormat="1" ht="15.75" customHeight="1"/>
    <row r="162" s="32" customFormat="1" ht="15.75" customHeight="1"/>
    <row r="163" s="32" customFormat="1" ht="15.75" customHeight="1"/>
    <row r="164" s="32" customFormat="1" ht="15.75" customHeight="1"/>
    <row r="165" s="32" customFormat="1" ht="15.75" customHeight="1"/>
    <row r="166" s="32" customFormat="1" ht="15.75" customHeight="1"/>
    <row r="167" s="32" customFormat="1" ht="15.75" customHeight="1"/>
    <row r="168" s="32" customFormat="1" ht="15.75" customHeight="1"/>
    <row r="169" s="32" customFormat="1" ht="15.75" customHeight="1"/>
    <row r="170" s="32" customFormat="1" ht="15.75" customHeight="1"/>
    <row r="171" s="32" customFormat="1" ht="15.75" customHeight="1"/>
    <row r="172" s="32" customFormat="1" ht="15.75" customHeight="1"/>
    <row r="173" s="32" customFormat="1" ht="15.75" customHeight="1"/>
    <row r="174" s="32" customFormat="1" ht="15.75" customHeight="1"/>
    <row r="175" s="32" customFormat="1" ht="15.75" customHeight="1"/>
    <row r="176" s="32" customFormat="1" ht="15.75" customHeight="1"/>
    <row r="177" s="32" customFormat="1" ht="15.75" customHeight="1"/>
    <row r="178" s="32" customFormat="1" ht="15.75" customHeight="1"/>
    <row r="179" s="32" customFormat="1" ht="15.75" customHeight="1"/>
    <row r="180" s="32" customFormat="1" ht="15.75" customHeight="1"/>
    <row r="181" s="32" customFormat="1" ht="15.75" customHeight="1"/>
    <row r="182" s="32" customFormat="1" ht="15.75" customHeight="1"/>
    <row r="183" s="32" customFormat="1" ht="15.75" customHeight="1"/>
    <row r="184" s="32" customFormat="1" ht="15.75" customHeight="1"/>
    <row r="185" s="32" customFormat="1" ht="15.75" customHeight="1"/>
    <row r="186" s="32" customFormat="1" ht="15.75" customHeight="1"/>
    <row r="187" s="32" customFormat="1" ht="15.75" customHeight="1"/>
    <row r="188" s="32" customFormat="1" ht="15.75" customHeight="1"/>
    <row r="189" s="32" customFormat="1" ht="15.75" customHeight="1"/>
    <row r="190" s="32" customFormat="1" ht="15.75" customHeight="1"/>
    <row r="191" s="32" customFormat="1" ht="15.75" customHeight="1"/>
    <row r="192" s="32" customFormat="1" ht="15.75" customHeight="1"/>
    <row r="193" s="32" customFormat="1" ht="15.75" customHeight="1"/>
    <row r="194" s="32" customFormat="1" ht="15.75" customHeight="1"/>
    <row r="195" s="32" customFormat="1" ht="15.75" customHeight="1"/>
    <row r="196" s="32" customFormat="1" ht="15.75" customHeight="1"/>
    <row r="197" s="32" customFormat="1" ht="15.75" customHeight="1"/>
    <row r="198" s="32" customFormat="1" ht="15.75" customHeight="1"/>
    <row r="199" s="32" customFormat="1" ht="15.75" customHeight="1"/>
    <row r="200" s="32" customFormat="1" ht="15.75" customHeight="1"/>
    <row r="201" s="32" customFormat="1" ht="15.75" customHeight="1"/>
    <row r="202" s="32" customFormat="1" ht="15.75" customHeight="1"/>
    <row r="203" s="32" customFormat="1" ht="15.75" customHeight="1"/>
    <row r="204" s="32" customFormat="1" ht="15.75" customHeight="1"/>
    <row r="205" s="32" customFormat="1" ht="15.75" customHeight="1"/>
    <row r="206" s="32" customFormat="1" ht="15.75" customHeight="1"/>
    <row r="207" s="32" customFormat="1" ht="15.75" customHeight="1"/>
    <row r="208" s="32" customFormat="1" ht="15.75" customHeight="1"/>
    <row r="209" s="32" customFormat="1" ht="15.75" customHeight="1"/>
    <row r="210" s="32" customFormat="1" ht="15.75" customHeight="1"/>
    <row r="211" s="32" customFormat="1" ht="15.75" customHeight="1"/>
    <row r="212" s="32" customFormat="1" ht="15.75" customHeight="1"/>
    <row r="213" s="32" customFormat="1" ht="15.75" customHeight="1"/>
    <row r="214" s="32" customFormat="1" ht="15.75" customHeight="1"/>
    <row r="215" s="32" customFormat="1" ht="15.75" customHeight="1"/>
    <row r="216" s="32" customFormat="1" ht="15.75" customHeight="1"/>
    <row r="217" s="32" customFormat="1" ht="15.75" customHeight="1"/>
    <row r="218" s="32" customFormat="1" ht="15.75" customHeight="1"/>
    <row r="219" s="32" customFormat="1" ht="15.75" customHeight="1"/>
    <row r="220" s="32" customFormat="1" ht="15.75" customHeight="1"/>
    <row r="221" s="32" customFormat="1" ht="15.75" customHeight="1"/>
    <row r="222" s="32" customFormat="1" ht="15.75" customHeight="1"/>
    <row r="223" s="32" customFormat="1" ht="15.75" customHeight="1"/>
    <row r="224" s="32" customFormat="1" ht="15.75" customHeight="1"/>
    <row r="225" s="32" customFormat="1" ht="15.75" customHeight="1"/>
    <row r="226" s="32" customFormat="1" ht="15.75" customHeight="1"/>
    <row r="227" s="32" customFormat="1" ht="15.75" customHeight="1"/>
    <row r="228" s="32" customFormat="1" ht="15.75" customHeight="1"/>
    <row r="229" s="32" customFormat="1" ht="15.75" customHeight="1"/>
    <row r="230" s="32" customFormat="1" ht="15.75" customHeight="1"/>
    <row r="231" s="32" customFormat="1" ht="15.75" customHeight="1"/>
    <row r="232" s="32" customFormat="1" ht="15.75" customHeight="1"/>
    <row r="233" s="32" customFormat="1" ht="15.75" customHeight="1"/>
    <row r="234" s="32" customFormat="1" ht="15.75" customHeight="1"/>
    <row r="235" s="32" customFormat="1" ht="15.75" customHeight="1"/>
    <row r="236" s="32" customFormat="1" ht="15.75" customHeight="1"/>
    <row r="237" s="32" customFormat="1" ht="15.75" customHeight="1"/>
    <row r="238" s="32" customFormat="1" ht="15.75" customHeight="1"/>
    <row r="239" s="32" customFormat="1" ht="15.75" customHeight="1"/>
    <row r="240" s="32" customFormat="1" ht="15.75" customHeight="1"/>
    <row r="241" s="32" customFormat="1" ht="15.75" customHeight="1"/>
    <row r="242" s="32" customFormat="1" ht="15.75" customHeight="1"/>
    <row r="243" s="32" customFormat="1" ht="15.75" customHeight="1"/>
    <row r="244" s="32" customFormat="1" ht="15.75" customHeight="1"/>
    <row r="245" s="32" customFormat="1" ht="15.75" customHeight="1"/>
    <row r="246" s="32" customFormat="1" ht="15.75" customHeight="1"/>
    <row r="247" s="32" customFormat="1" ht="15.75" customHeight="1"/>
    <row r="248" s="32" customFormat="1" ht="15.75" customHeight="1"/>
    <row r="249" s="32" customFormat="1" ht="15.75" customHeight="1"/>
    <row r="250" s="32" customFormat="1" ht="15.75" customHeight="1"/>
    <row r="251" s="32" customFormat="1" ht="15.75" customHeight="1"/>
    <row r="252" s="32" customFormat="1" ht="15.75" customHeight="1"/>
    <row r="253" s="32" customFormat="1" ht="15.75" customHeight="1"/>
    <row r="254" s="32" customFormat="1" ht="15.75" customHeight="1"/>
    <row r="255" s="32" customFormat="1" ht="15.75" customHeight="1"/>
    <row r="256" s="32" customFormat="1" ht="15.75" customHeight="1"/>
    <row r="257" s="32" customFormat="1" ht="15.75" customHeight="1"/>
    <row r="258" s="32" customFormat="1" ht="15.75" customHeight="1"/>
    <row r="259" s="32" customFormat="1" ht="15.75" customHeight="1"/>
    <row r="260" s="32" customFormat="1" ht="15.75" customHeight="1"/>
    <row r="261" s="32" customFormat="1" ht="15.75" customHeight="1"/>
    <row r="262" s="32" customFormat="1" ht="15.75" customHeight="1"/>
    <row r="263" s="32" customFormat="1" ht="15.75" customHeight="1"/>
    <row r="264" s="32" customFormat="1" ht="15.75" customHeight="1"/>
    <row r="265" s="32" customFormat="1" ht="15.75" customHeight="1"/>
    <row r="266" s="32" customFormat="1" ht="15.75" customHeight="1"/>
    <row r="267" s="32" customFormat="1" ht="15.75" customHeight="1"/>
    <row r="268" s="32" customFormat="1" ht="15.75" customHeight="1"/>
    <row r="269" s="32" customFormat="1" ht="15.75" customHeight="1"/>
    <row r="270" s="32" customFormat="1" ht="15.75" customHeight="1"/>
    <row r="271" s="32" customFormat="1" ht="15.75" customHeight="1"/>
    <row r="272" s="32" customFormat="1" ht="15.75" customHeight="1"/>
    <row r="273" s="32" customFormat="1" ht="15.75" customHeight="1"/>
    <row r="274" s="32" customFormat="1" ht="15.75" customHeight="1"/>
    <row r="275" s="32" customFormat="1" ht="15.75" customHeight="1"/>
    <row r="276" s="32" customFormat="1" ht="15.75" customHeight="1"/>
    <row r="277" s="32" customFormat="1" ht="15.75" customHeight="1"/>
    <row r="278" s="32" customFormat="1" ht="15.75" customHeight="1"/>
    <row r="279" s="32" customFormat="1" ht="15.75" customHeight="1"/>
    <row r="280" s="32" customFormat="1" ht="15.75" customHeight="1"/>
    <row r="281" s="32" customFormat="1" ht="15.75" customHeight="1"/>
    <row r="282" s="32" customFormat="1" ht="15.75" customHeight="1"/>
    <row r="283" s="32" customFormat="1" ht="15.75" customHeight="1"/>
    <row r="284" s="32" customFormat="1" ht="15.75" customHeight="1"/>
    <row r="285" s="32" customFormat="1" ht="15.75" customHeight="1"/>
    <row r="286" s="32" customFormat="1" ht="15.75" customHeight="1"/>
    <row r="287" s="32" customFormat="1" ht="15.75" customHeight="1"/>
    <row r="288" s="32" customFormat="1" ht="15.75" customHeight="1"/>
    <row r="289" s="32" customFormat="1" ht="15.75" customHeight="1"/>
    <row r="290" s="32" customFormat="1" ht="15.75" customHeight="1"/>
    <row r="291" s="32" customFormat="1" ht="15.75" customHeight="1"/>
    <row r="292" s="32" customFormat="1" ht="15.75" customHeight="1"/>
    <row r="293" s="32" customFormat="1" ht="15.75" customHeight="1"/>
    <row r="294" s="32" customFormat="1" ht="15.75" customHeight="1"/>
    <row r="295" s="32" customFormat="1" ht="15.75" customHeight="1"/>
    <row r="296" s="32" customFormat="1" ht="15.75" customHeight="1"/>
    <row r="297" s="32" customFormat="1" ht="15.75" customHeight="1"/>
    <row r="298" s="32" customFormat="1" ht="15.75" customHeight="1"/>
    <row r="299" s="32" customFormat="1" ht="15.75" customHeight="1"/>
    <row r="300" s="32" customFormat="1" ht="15.75" customHeight="1"/>
    <row r="301" s="32" customFormat="1" ht="15.75" customHeight="1"/>
    <row r="302" s="32" customFormat="1" ht="15.75" customHeight="1"/>
    <row r="303" s="32" customFormat="1" ht="15.75" customHeight="1"/>
    <row r="304" s="32" customFormat="1" ht="15.75" customHeight="1"/>
    <row r="305" s="32" customFormat="1" ht="15.75" customHeight="1"/>
    <row r="306" s="32" customFormat="1" ht="15.75" customHeight="1"/>
    <row r="307" s="32" customFormat="1" ht="15.75" customHeight="1"/>
    <row r="308" s="32" customFormat="1" ht="15.75" customHeight="1"/>
    <row r="309" s="32" customFormat="1" ht="15.75" customHeight="1"/>
    <row r="310" s="32" customFormat="1" ht="15.75" customHeight="1"/>
    <row r="311" s="32" customFormat="1" ht="15.75" customHeight="1"/>
    <row r="312" s="32" customFormat="1" ht="15.75" customHeight="1"/>
    <row r="313" s="32" customFormat="1" ht="15.75" customHeight="1"/>
    <row r="314" s="32" customFormat="1" ht="15.75" customHeight="1"/>
    <row r="315" s="32" customFormat="1" ht="15.75" customHeight="1"/>
    <row r="316" s="32" customFormat="1" ht="15.75" customHeight="1"/>
    <row r="317" s="32" customFormat="1" ht="15.75" customHeight="1"/>
    <row r="318" s="32" customFormat="1" ht="15.75" customHeight="1"/>
    <row r="319" s="32" customFormat="1" ht="15.75" customHeight="1"/>
    <row r="320" s="32" customFormat="1" ht="15.75" customHeight="1"/>
    <row r="321" s="32" customFormat="1" ht="15.75" customHeight="1"/>
    <row r="322" s="32" customFormat="1" ht="15.75" customHeight="1"/>
    <row r="323" s="32" customFormat="1" ht="15.75" customHeight="1"/>
    <row r="324" s="32" customFormat="1" ht="15.75" customHeight="1"/>
    <row r="325" s="32" customFormat="1" ht="15.75" customHeight="1"/>
    <row r="326" s="32" customFormat="1" ht="15.75" customHeight="1"/>
    <row r="327" s="32" customFormat="1" ht="15.75" customHeight="1"/>
    <row r="328" s="32" customFormat="1" ht="15.75" customHeight="1"/>
    <row r="329" s="32" customFormat="1" ht="15.75" customHeight="1"/>
    <row r="330" s="32" customFormat="1" ht="15.75" customHeight="1"/>
    <row r="331" s="32" customFormat="1" ht="15.75" customHeight="1"/>
    <row r="332" s="32" customFormat="1" ht="15.75" customHeight="1"/>
    <row r="333" s="32" customFormat="1" ht="15.75" customHeight="1"/>
    <row r="334" s="32" customFormat="1" ht="15.75" customHeight="1"/>
    <row r="335" s="32" customFormat="1" ht="15.75" customHeight="1"/>
    <row r="336" s="32" customFormat="1" ht="15.75" customHeight="1"/>
    <row r="337" s="32" customFormat="1" ht="15.75" customHeight="1"/>
    <row r="338" s="32" customFormat="1" ht="15.75" customHeight="1"/>
    <row r="339" s="32" customFormat="1" ht="15.75" customHeight="1"/>
    <row r="340" s="32" customFormat="1" ht="15.75" customHeight="1"/>
    <row r="341" s="32" customFormat="1" ht="15.75" customHeight="1"/>
    <row r="342" s="32" customFormat="1" ht="15.75" customHeight="1"/>
    <row r="343" s="32" customFormat="1" ht="15.75" customHeight="1"/>
    <row r="344" s="32" customFormat="1" ht="15.75" customHeight="1"/>
    <row r="345" s="32" customFormat="1" ht="15.75" customHeight="1"/>
    <row r="346" s="32" customFormat="1" ht="15.75" customHeight="1"/>
    <row r="347" s="32" customFormat="1" ht="15.75" customHeight="1"/>
    <row r="348" s="32" customFormat="1" ht="15.75" customHeight="1"/>
    <row r="349" s="32" customFormat="1" ht="15.75" customHeight="1"/>
    <row r="350" s="32" customFormat="1" ht="15.75" customHeight="1"/>
    <row r="351" s="32" customFormat="1" ht="15.75" customHeight="1"/>
    <row r="352" s="32" customFormat="1" ht="15.75" customHeight="1"/>
    <row r="353" s="32" customFormat="1" ht="15.75" customHeight="1"/>
    <row r="354" s="32" customFormat="1" ht="15.75" customHeight="1"/>
    <row r="355" s="32" customFormat="1" ht="15.75" customHeight="1"/>
    <row r="356" s="32" customFormat="1" ht="15.75" customHeight="1"/>
    <row r="357" s="32" customFormat="1" ht="15.75" customHeight="1"/>
    <row r="358" s="32" customFormat="1" ht="15.75" customHeight="1"/>
    <row r="359" s="32" customFormat="1" ht="15.75" customHeight="1"/>
    <row r="360" s="32" customFormat="1" ht="15.75" customHeight="1"/>
    <row r="361" s="32" customFormat="1" ht="15.75" customHeight="1"/>
    <row r="362" s="32" customFormat="1" ht="15.75" customHeight="1"/>
    <row r="363" s="32" customFormat="1" ht="15.75" customHeight="1"/>
    <row r="364" s="32" customFormat="1" ht="15.75" customHeight="1"/>
    <row r="365" s="32" customFormat="1" ht="15.75" customHeight="1"/>
    <row r="366" s="32" customFormat="1" ht="15.75" customHeight="1"/>
    <row r="367" s="32" customFormat="1" ht="15.75" customHeight="1"/>
    <row r="368" s="32" customFormat="1" ht="15.75" customHeight="1"/>
    <row r="369" s="32" customFormat="1" ht="15.75" customHeight="1"/>
    <row r="370" s="32" customFormat="1" ht="15.75" customHeight="1"/>
    <row r="371" s="32" customFormat="1" ht="15.75" customHeight="1"/>
    <row r="372" s="32" customFormat="1" ht="15.75" customHeight="1"/>
    <row r="373" s="32" customFormat="1" ht="15.75" customHeight="1"/>
    <row r="374" s="32" customFormat="1" ht="15.75" customHeight="1"/>
    <row r="375" s="32" customFormat="1" ht="15.75" customHeight="1"/>
    <row r="376" s="32" customFormat="1" ht="15.75" customHeight="1"/>
    <row r="377" s="32" customFormat="1" ht="15.75" customHeight="1"/>
    <row r="378" s="32" customFormat="1" ht="15.75" customHeight="1"/>
    <row r="379" s="32" customFormat="1" ht="15.75" customHeight="1"/>
    <row r="380" s="32" customFormat="1" ht="15.75" customHeight="1"/>
    <row r="381" s="32" customFormat="1" ht="15.75" customHeight="1"/>
    <row r="382" s="32" customFormat="1" ht="15.75" customHeight="1"/>
    <row r="383" s="32" customFormat="1" ht="15.75" customHeight="1"/>
    <row r="384" s="32" customFormat="1" ht="15.75" customHeight="1"/>
    <row r="385" s="32" customFormat="1" ht="15.75" customHeight="1"/>
    <row r="386" s="32" customFormat="1" ht="15.75" customHeight="1"/>
    <row r="387" s="32" customFormat="1" ht="15.75" customHeight="1"/>
    <row r="388" s="32" customFormat="1" ht="15.75" customHeight="1"/>
    <row r="389" s="32" customFormat="1" ht="15.75" customHeight="1"/>
    <row r="390" s="32" customFormat="1" ht="15.75" customHeight="1"/>
    <row r="391" s="32" customFormat="1" ht="15.75" customHeight="1"/>
    <row r="392" s="32" customFormat="1" ht="15.75" customHeight="1"/>
    <row r="393" s="32" customFormat="1" ht="15.75" customHeight="1"/>
    <row r="394" s="32" customFormat="1" ht="15.75" customHeight="1"/>
    <row r="395" s="32" customFormat="1" ht="15.75" customHeight="1"/>
    <row r="396" s="32" customFormat="1" ht="15.75" customHeight="1"/>
    <row r="397" s="32" customFormat="1" ht="15.75" customHeight="1"/>
    <row r="398" s="32" customFormat="1" ht="15.75" customHeight="1"/>
    <row r="399" s="32" customFormat="1" ht="15.75" customHeight="1"/>
    <row r="400" s="32" customFormat="1" ht="15.75" customHeight="1"/>
    <row r="401" s="32" customFormat="1" ht="15.75" customHeight="1"/>
    <row r="402" s="32" customFormat="1" ht="15.75" customHeight="1"/>
    <row r="403" s="32" customFormat="1" ht="15.75" customHeight="1"/>
    <row r="404" s="32" customFormat="1" ht="15.75" customHeight="1"/>
    <row r="405" s="32" customFormat="1" ht="15.75" customHeight="1"/>
    <row r="406" s="32" customFormat="1" ht="15.75" customHeight="1"/>
    <row r="407" s="32" customFormat="1" ht="15.75" customHeight="1"/>
    <row r="408" s="32" customFormat="1" ht="15.75" customHeight="1"/>
    <row r="409" s="32" customFormat="1" ht="15.75" customHeight="1"/>
    <row r="410" s="32" customFormat="1" ht="15.75" customHeight="1"/>
    <row r="411" s="32" customFormat="1" ht="15.75" customHeight="1"/>
    <row r="412" s="32" customFormat="1" ht="15.75" customHeight="1"/>
    <row r="413" s="32" customFormat="1" ht="15.75" customHeight="1"/>
    <row r="414" s="32" customFormat="1" ht="15.75" customHeight="1"/>
    <row r="415" s="32" customFormat="1" ht="15.75" customHeight="1"/>
    <row r="416" s="32" customFormat="1" ht="15.75" customHeight="1"/>
    <row r="417" s="32" customFormat="1" ht="15.75" customHeight="1"/>
    <row r="418" s="32" customFormat="1" ht="15.75" customHeight="1"/>
    <row r="419" s="32" customFormat="1" ht="15.75" customHeight="1"/>
    <row r="420" s="32" customFormat="1" ht="15.75" customHeight="1"/>
    <row r="421" s="32" customFormat="1" ht="15.75" customHeight="1"/>
    <row r="422" s="32" customFormat="1" ht="15.75" customHeight="1"/>
    <row r="423" s="32" customFormat="1" ht="15.75" customHeight="1"/>
    <row r="424" s="32" customFormat="1" ht="15.75" customHeight="1"/>
    <row r="425" s="32" customFormat="1" ht="15.75" customHeight="1"/>
    <row r="426" s="32" customFormat="1" ht="15.75" customHeight="1"/>
    <row r="427" s="32" customFormat="1" ht="15.75" customHeight="1"/>
    <row r="428" s="32" customFormat="1" ht="15.75" customHeight="1"/>
    <row r="429" s="32" customFormat="1" ht="15.75" customHeight="1"/>
    <row r="430" s="32" customFormat="1" ht="15.75" customHeight="1"/>
    <row r="431" s="32" customFormat="1" ht="15.75" customHeight="1"/>
    <row r="432" s="32" customFormat="1" ht="15.75" customHeight="1"/>
    <row r="433" s="32" customFormat="1" ht="15.75" customHeight="1"/>
    <row r="434" s="32" customFormat="1" ht="15.75" customHeight="1"/>
    <row r="435" s="32" customFormat="1" ht="15.75" customHeight="1"/>
    <row r="436" s="32" customFormat="1" ht="15.75" customHeight="1"/>
    <row r="437" s="32" customFormat="1" ht="15.75" customHeight="1"/>
    <row r="438" s="32" customFormat="1" ht="15.75" customHeight="1"/>
    <row r="439" s="32" customFormat="1" ht="15.75" customHeight="1"/>
    <row r="440" s="32" customFormat="1" ht="15.75" customHeight="1"/>
    <row r="441" s="32" customFormat="1" ht="15.75" customHeight="1"/>
    <row r="442" s="32" customFormat="1" ht="15.75" customHeight="1"/>
    <row r="443" s="32" customFormat="1" ht="15.75" customHeight="1"/>
    <row r="444" s="32" customFormat="1" ht="15.75" customHeight="1"/>
    <row r="445" s="32" customFormat="1" ht="15.75" customHeight="1"/>
    <row r="446" s="32" customFormat="1" ht="15.75" customHeight="1"/>
    <row r="447" s="32" customFormat="1" ht="15.75" customHeight="1"/>
    <row r="448" s="32" customFormat="1" ht="15.75" customHeight="1"/>
    <row r="449" s="32" customFormat="1" ht="15.75" customHeight="1"/>
    <row r="450" s="32" customFormat="1" ht="15.75" customHeight="1"/>
    <row r="451" s="32" customFormat="1" ht="15.75" customHeight="1"/>
    <row r="452" s="32" customFormat="1" ht="15.75" customHeight="1"/>
    <row r="453" s="32" customFormat="1" ht="15.75" customHeight="1"/>
    <row r="454" s="32" customFormat="1" ht="15.75" customHeight="1"/>
    <row r="455" s="32" customFormat="1" ht="15.75" customHeight="1"/>
    <row r="456" s="32" customFormat="1" ht="15.75" customHeight="1"/>
    <row r="457" s="32" customFormat="1" ht="15.75" customHeight="1"/>
    <row r="458" s="32" customFormat="1" ht="15.75" customHeight="1"/>
    <row r="459" s="32" customFormat="1" ht="15.75" customHeight="1"/>
    <row r="460" s="32" customFormat="1" ht="15.75" customHeight="1"/>
    <row r="461" s="32" customFormat="1" ht="15.75" customHeight="1"/>
    <row r="462" s="32" customFormat="1" ht="15.75" customHeight="1"/>
    <row r="463" s="32" customFormat="1" ht="15.75" customHeight="1"/>
    <row r="464" s="32" customFormat="1" ht="15.75" customHeight="1"/>
    <row r="465" s="32" customFormat="1" ht="15.75" customHeight="1"/>
    <row r="466" s="32" customFormat="1" ht="15.75" customHeight="1"/>
    <row r="467" s="32" customFormat="1" ht="15.75" customHeight="1"/>
    <row r="468" s="32" customFormat="1" ht="15.75" customHeight="1"/>
    <row r="469" s="32" customFormat="1" ht="15.75" customHeight="1"/>
    <row r="470" s="32" customFormat="1" ht="15.75" customHeight="1"/>
    <row r="471" s="32" customFormat="1" ht="15.75" customHeight="1"/>
    <row r="472" s="32" customFormat="1" ht="15.75" customHeight="1"/>
    <row r="473" s="32" customFormat="1" ht="15.75" customHeight="1"/>
    <row r="474" s="32" customFormat="1" ht="15.75" customHeight="1"/>
    <row r="475" s="32" customFormat="1" ht="15.75" customHeight="1"/>
    <row r="476" s="32" customFormat="1" ht="15.75" customHeight="1"/>
    <row r="477" s="32" customFormat="1" ht="15.75" customHeight="1"/>
    <row r="478" s="32" customFormat="1" ht="15.75" customHeight="1"/>
    <row r="479" s="32" customFormat="1" ht="15.75" customHeight="1"/>
    <row r="480" s="32" customFormat="1" ht="15.75" customHeight="1"/>
    <row r="481" s="32" customFormat="1" ht="15.75" customHeight="1"/>
    <row r="482" s="32" customFormat="1" ht="15.75" customHeight="1"/>
    <row r="483" s="32" customFormat="1" ht="15.75" customHeight="1"/>
    <row r="484" s="32" customFormat="1" ht="15.75" customHeight="1"/>
    <row r="485" s="32" customFormat="1" ht="15.75" customHeight="1"/>
    <row r="486" s="32" customFormat="1" ht="15.75" customHeight="1"/>
    <row r="487" s="32" customFormat="1" ht="15.75" customHeight="1"/>
    <row r="488" s="32" customFormat="1" ht="15.75" customHeight="1"/>
    <row r="489" s="32" customFormat="1" ht="15.75" customHeight="1"/>
    <row r="490" s="32" customFormat="1" ht="15.75" customHeight="1"/>
    <row r="491" s="32" customFormat="1" ht="15.75" customHeight="1"/>
    <row r="492" s="32" customFormat="1" ht="15.75" customHeight="1"/>
    <row r="493" s="32" customFormat="1" ht="15.75" customHeight="1"/>
    <row r="494" s="32" customFormat="1" ht="15.75" customHeight="1"/>
    <row r="495" s="32" customFormat="1" ht="15.75" customHeight="1"/>
    <row r="496" s="32" customFormat="1" ht="15.75" customHeight="1"/>
    <row r="497" s="32" customFormat="1" ht="15.75" customHeight="1"/>
    <row r="498" s="32" customFormat="1" ht="15.75" customHeight="1"/>
    <row r="499" s="32" customFormat="1" ht="15.75" customHeight="1"/>
    <row r="500" s="32" customFormat="1" ht="15.75" customHeight="1"/>
    <row r="501" s="32" customFormat="1" ht="15.75" customHeight="1"/>
    <row r="502" s="32" customFormat="1" ht="15.75" customHeight="1"/>
    <row r="503" s="32" customFormat="1" ht="15.75" customHeight="1"/>
    <row r="504" s="32" customFormat="1" ht="15.75" customHeight="1"/>
    <row r="505" s="32" customFormat="1" ht="15.75" customHeight="1"/>
    <row r="506" s="32" customFormat="1" ht="15.75" customHeight="1"/>
    <row r="507" s="32" customFormat="1" ht="15.75" customHeight="1"/>
    <row r="508" s="32" customFormat="1" ht="15.75" customHeight="1"/>
    <row r="509" s="32" customFormat="1" ht="15.75" customHeight="1"/>
    <row r="510" s="32" customFormat="1" ht="15.75" customHeight="1"/>
    <row r="511" s="32" customFormat="1" ht="15.75" customHeight="1"/>
    <row r="512" s="32" customFormat="1" ht="15.75" customHeight="1"/>
    <row r="513" s="32" customFormat="1" ht="15.75" customHeight="1"/>
    <row r="514" s="32" customFormat="1" ht="15.75" customHeight="1"/>
    <row r="515" s="32" customFormat="1" ht="15.75" customHeight="1"/>
    <row r="516" s="32" customFormat="1" ht="15.75" customHeight="1"/>
    <row r="517" s="32" customFormat="1" ht="15.75" customHeight="1"/>
    <row r="518" s="32" customFormat="1" ht="15.75" customHeight="1"/>
    <row r="519" s="32" customFormat="1" ht="15.75" customHeight="1"/>
    <row r="520" s="32" customFormat="1" ht="15.75" customHeight="1"/>
    <row r="521" s="32" customFormat="1" ht="15.75" customHeight="1"/>
    <row r="522" s="32" customFormat="1" ht="15.75" customHeight="1"/>
    <row r="523" s="32" customFormat="1" ht="15.75" customHeight="1"/>
    <row r="524" s="32" customFormat="1" ht="15.75" customHeight="1"/>
    <row r="525" s="32" customFormat="1" ht="15.75" customHeight="1"/>
    <row r="526" s="32" customFormat="1" ht="15.75" customHeight="1"/>
    <row r="527" s="32" customFormat="1" ht="15.75" customHeight="1"/>
    <row r="528" s="32" customFormat="1" ht="15.75" customHeight="1"/>
    <row r="529" s="32" customFormat="1" ht="15.75" customHeight="1"/>
    <row r="530" s="32" customFormat="1" ht="15.75" customHeight="1"/>
    <row r="531" s="32" customFormat="1" ht="15.75" customHeight="1"/>
    <row r="532" s="32" customFormat="1" ht="15.75" customHeight="1"/>
    <row r="533" s="32" customFormat="1" ht="15.75" customHeight="1"/>
    <row r="534" s="32" customFormat="1" ht="15.75" customHeight="1"/>
    <row r="535" s="32" customFormat="1" ht="15.75" customHeight="1"/>
    <row r="536" s="32" customFormat="1" ht="15.75" customHeight="1"/>
    <row r="537" s="32" customFormat="1" ht="15.75" customHeight="1"/>
    <row r="538" s="32" customFormat="1" ht="15.75" customHeight="1"/>
    <row r="539" s="32" customFormat="1" ht="15.75" customHeight="1"/>
    <row r="540" s="32" customFormat="1" ht="15.75" customHeight="1"/>
    <row r="541" s="32" customFormat="1" ht="15.75" customHeight="1"/>
    <row r="542" s="32" customFormat="1" ht="15.75" customHeight="1"/>
    <row r="543" s="32" customFormat="1" ht="15.75" customHeight="1"/>
    <row r="544" s="32" customFormat="1" ht="15.75" customHeight="1"/>
    <row r="545" s="32" customFormat="1" ht="15.75" customHeight="1"/>
    <row r="546" s="32" customFormat="1" ht="15.75" customHeight="1"/>
    <row r="547" s="32" customFormat="1" ht="15.75" customHeight="1"/>
    <row r="548" s="32" customFormat="1" ht="15.75" customHeight="1"/>
    <row r="549" s="32" customFormat="1" ht="15.75" customHeight="1"/>
    <row r="550" s="32" customFormat="1" ht="15.75" customHeight="1"/>
    <row r="551" s="32" customFormat="1" ht="15.75" customHeight="1"/>
    <row r="552" s="32" customFormat="1" ht="15.75" customHeight="1"/>
    <row r="553" s="32" customFormat="1" ht="15.75" customHeight="1"/>
    <row r="554" s="32" customFormat="1" ht="15.75" customHeight="1"/>
    <row r="555" s="32" customFormat="1" ht="15.75" customHeight="1"/>
    <row r="556" s="32" customFormat="1" ht="15.75" customHeight="1"/>
    <row r="557" s="32" customFormat="1" ht="15.75" customHeight="1"/>
    <row r="558" s="32" customFormat="1" ht="15.75" customHeight="1"/>
    <row r="559" s="32" customFormat="1" ht="15.75" customHeight="1"/>
    <row r="560" s="32" customFormat="1" ht="15.75" customHeight="1"/>
    <row r="561" s="32" customFormat="1" ht="15.75" customHeight="1"/>
    <row r="562" s="32" customFormat="1" ht="15.75" customHeight="1"/>
    <row r="563" s="32" customFormat="1" ht="15.75" customHeight="1"/>
    <row r="564" s="32" customFormat="1" ht="15.75" customHeight="1"/>
    <row r="565" s="32" customFormat="1" ht="15.75" customHeight="1"/>
    <row r="566" s="32" customFormat="1" ht="15.75" customHeight="1"/>
    <row r="567" s="32" customFormat="1" ht="15.75" customHeight="1"/>
    <row r="568" s="32" customFormat="1" ht="15.75" customHeight="1"/>
    <row r="569" s="32" customFormat="1" ht="15.75" customHeight="1"/>
    <row r="570" s="32" customFormat="1" ht="15.75" customHeight="1"/>
    <row r="571" s="32" customFormat="1" ht="15.75" customHeight="1"/>
    <row r="572" s="32" customFormat="1" ht="15.75" customHeight="1"/>
    <row r="573" s="32" customFormat="1" ht="15.75" customHeight="1"/>
    <row r="574" s="32" customFormat="1" ht="15.75" customHeight="1"/>
    <row r="575" s="32" customFormat="1" ht="15.75" customHeight="1"/>
    <row r="576" s="32" customFormat="1" ht="15.75" customHeight="1"/>
    <row r="577" s="32" customFormat="1" ht="15.75" customHeight="1"/>
    <row r="578" s="32" customFormat="1" ht="15.75" customHeight="1"/>
    <row r="579" s="32" customFormat="1" ht="15.75" customHeight="1"/>
    <row r="580" s="32" customFormat="1" ht="15.75" customHeight="1"/>
    <row r="581" s="32" customFormat="1" ht="15.75" customHeight="1"/>
    <row r="582" s="32" customFormat="1" ht="15.75" customHeight="1"/>
    <row r="583" s="32" customFormat="1" ht="15.75" customHeight="1"/>
    <row r="584" s="32" customFormat="1" ht="15.75" customHeight="1"/>
    <row r="585" s="32" customFormat="1" ht="15.75" customHeight="1"/>
    <row r="586" s="32" customFormat="1" ht="15.75" customHeight="1"/>
    <row r="587" s="32" customFormat="1" ht="15.75" customHeight="1"/>
    <row r="588" s="32" customFormat="1" ht="15.75" customHeight="1"/>
    <row r="589" s="32" customFormat="1" ht="15.75" customHeight="1"/>
    <row r="590" s="32" customFormat="1" ht="15.75" customHeight="1"/>
    <row r="591" s="32" customFormat="1" ht="15.75" customHeight="1"/>
    <row r="592" s="32" customFormat="1" ht="15.75" customHeight="1"/>
    <row r="593" s="32" customFormat="1" ht="15.75" customHeight="1"/>
    <row r="594" s="32" customFormat="1" ht="15.75" customHeight="1"/>
    <row r="595" s="32" customFormat="1" ht="15.75" customHeight="1"/>
    <row r="596" s="32" customFormat="1" ht="15.75" customHeight="1"/>
    <row r="597" s="32" customFormat="1" ht="15.75" customHeight="1"/>
    <row r="598" s="32" customFormat="1" ht="15.75" customHeight="1"/>
    <row r="599" s="32" customFormat="1" ht="15.75" customHeight="1"/>
    <row r="600" s="32" customFormat="1" ht="15.75" customHeight="1"/>
    <row r="601" s="32" customFormat="1" ht="15.75" customHeight="1"/>
    <row r="602" s="32" customFormat="1" ht="15.75" customHeight="1"/>
    <row r="603" s="32" customFormat="1" ht="15.75" customHeight="1"/>
    <row r="604" s="32" customFormat="1" ht="15.75" customHeight="1"/>
    <row r="605" s="32" customFormat="1" ht="15.75" customHeight="1"/>
    <row r="606" s="32" customFormat="1" ht="15.75" customHeight="1"/>
    <row r="607" s="32" customFormat="1" ht="15.75" customHeight="1"/>
    <row r="608" s="32" customFormat="1" ht="15.75" customHeight="1"/>
    <row r="609" s="32" customFormat="1" ht="15.75" customHeight="1"/>
    <row r="610" s="32" customFormat="1" ht="15.75" customHeight="1"/>
    <row r="611" s="32" customFormat="1" ht="15.75" customHeight="1"/>
    <row r="612" s="32" customFormat="1" ht="15.75" customHeight="1"/>
    <row r="613" s="32" customFormat="1" ht="15.75" customHeight="1"/>
    <row r="614" s="32" customFormat="1" ht="15.75" customHeight="1"/>
    <row r="615" s="32" customFormat="1" ht="15.75" customHeight="1"/>
    <row r="616" s="32" customFormat="1" ht="15.75" customHeight="1"/>
    <row r="617" s="32" customFormat="1" ht="15.75" customHeight="1"/>
    <row r="618" s="32" customFormat="1" ht="15.75" customHeight="1"/>
    <row r="619" s="32" customFormat="1" ht="15.75" customHeight="1"/>
    <row r="620" s="32" customFormat="1" ht="15.75" customHeight="1"/>
    <row r="621" s="32" customFormat="1" ht="15.75" customHeight="1"/>
    <row r="622" s="32" customFormat="1" ht="15.75" customHeight="1"/>
    <row r="623" s="32" customFormat="1" ht="15.75" customHeight="1"/>
    <row r="624" s="32" customFormat="1" ht="15.75" customHeight="1"/>
    <row r="625" s="32" customFormat="1" ht="15.75" customHeight="1"/>
    <row r="626" s="32" customFormat="1" ht="15.75" customHeight="1"/>
    <row r="627" s="32" customFormat="1" ht="15.75" customHeight="1"/>
    <row r="628" s="32" customFormat="1" ht="15.75" customHeight="1"/>
    <row r="629" s="32" customFormat="1" ht="15.75" customHeight="1"/>
    <row r="630" s="32" customFormat="1" ht="15.75" customHeight="1"/>
    <row r="631" s="32" customFormat="1" ht="15.75" customHeight="1"/>
    <row r="632" s="32" customFormat="1" ht="15.75" customHeight="1"/>
    <row r="633" s="32" customFormat="1" ht="15.75" customHeight="1"/>
    <row r="634" s="32" customFormat="1" ht="15.75" customHeight="1"/>
    <row r="635" s="32" customFormat="1" ht="15.75" customHeight="1"/>
    <row r="636" s="32" customFormat="1" ht="15.75" customHeight="1"/>
    <row r="637" s="32" customFormat="1" ht="15.75" customHeight="1"/>
    <row r="638" s="32" customFormat="1" ht="15.75" customHeight="1"/>
    <row r="639" s="32" customFormat="1" ht="15.75" customHeight="1"/>
    <row r="640" s="32" customFormat="1" ht="15.75" customHeight="1"/>
    <row r="641" s="32" customFormat="1" ht="15.75" customHeight="1"/>
    <row r="642" s="32" customFormat="1" ht="15.75" customHeight="1"/>
    <row r="643" s="32" customFormat="1" ht="15.75" customHeight="1"/>
    <row r="644" s="32" customFormat="1" ht="15.75" customHeight="1"/>
    <row r="645" s="32" customFormat="1" ht="15.75" customHeight="1"/>
    <row r="646" s="32" customFormat="1" ht="15.75" customHeight="1"/>
    <row r="647" s="32" customFormat="1" ht="15.75" customHeight="1"/>
    <row r="648" s="32" customFormat="1" ht="15.75" customHeight="1"/>
    <row r="649" s="32" customFormat="1" ht="15.75" customHeight="1"/>
    <row r="650" s="32" customFormat="1" ht="15.75" customHeight="1"/>
    <row r="651" s="32" customFormat="1" ht="15.75" customHeight="1"/>
    <row r="652" s="32" customFormat="1" ht="15.75" customHeight="1"/>
    <row r="653" s="32" customFormat="1" ht="15.75" customHeight="1"/>
    <row r="654" s="32" customFormat="1" ht="15.75" customHeight="1"/>
    <row r="655" s="32" customFormat="1" ht="15.75" customHeight="1"/>
    <row r="656" s="32" customFormat="1" ht="15.75" customHeight="1"/>
    <row r="657" s="32" customFormat="1" ht="15.75" customHeight="1"/>
    <row r="658" s="32" customFormat="1" ht="15.75" customHeight="1"/>
    <row r="659" s="32" customFormat="1" ht="15.75" customHeight="1"/>
    <row r="660" s="32" customFormat="1" ht="15.75" customHeight="1"/>
    <row r="661" s="32" customFormat="1" ht="15.75" customHeight="1"/>
    <row r="662" s="32" customFormat="1" ht="15.75" customHeight="1"/>
    <row r="663" s="32" customFormat="1" ht="15.75" customHeight="1"/>
    <row r="664" s="32" customFormat="1" ht="15.75" customHeight="1"/>
    <row r="665" s="32" customFormat="1" ht="15.75" customHeight="1"/>
    <row r="666" s="32" customFormat="1" ht="15.75" customHeight="1"/>
    <row r="667" s="32" customFormat="1" ht="15.75" customHeight="1"/>
    <row r="668" s="32" customFormat="1" ht="15.75" customHeight="1"/>
    <row r="669" s="32" customFormat="1" ht="15.75" customHeight="1"/>
    <row r="670" s="32" customFormat="1" ht="15.75" customHeight="1"/>
    <row r="671" s="32" customFormat="1" ht="15.75" customHeight="1"/>
    <row r="672" s="32" customFormat="1" ht="15.75" customHeight="1"/>
    <row r="673" s="32" customFormat="1" ht="15.75" customHeight="1"/>
    <row r="674" s="32" customFormat="1" ht="15.75" customHeight="1"/>
    <row r="675" s="32" customFormat="1" ht="15.75" customHeight="1"/>
    <row r="676" s="32" customFormat="1" ht="15.75" customHeight="1"/>
    <row r="677" s="32" customFormat="1" ht="15.75" customHeight="1"/>
    <row r="678" s="32" customFormat="1" ht="15.75" customHeight="1"/>
    <row r="679" s="32" customFormat="1" ht="15.75" customHeight="1"/>
    <row r="680" s="32" customFormat="1" ht="15.75" customHeight="1"/>
    <row r="681" s="32" customFormat="1" ht="15.75" customHeight="1"/>
    <row r="682" s="32" customFormat="1" ht="15.75" customHeight="1"/>
    <row r="683" s="32" customFormat="1" ht="15.75" customHeight="1"/>
    <row r="684" s="32" customFormat="1" ht="15.75" customHeight="1"/>
    <row r="685" s="32" customFormat="1" ht="15.75" customHeight="1"/>
    <row r="686" s="32" customFormat="1" ht="15.75" customHeight="1"/>
    <row r="687" s="32" customFormat="1" ht="15.75" customHeight="1"/>
    <row r="688" s="32" customFormat="1" ht="15.75" customHeight="1"/>
    <row r="689" s="32" customFormat="1" ht="15.75" customHeight="1"/>
    <row r="690" s="32" customFormat="1" ht="15.75" customHeight="1"/>
    <row r="691" s="32" customFormat="1" ht="15.75" customHeight="1"/>
    <row r="692" s="32" customFormat="1" ht="15.75" customHeight="1"/>
    <row r="693" s="32" customFormat="1" ht="15.75" customHeight="1"/>
    <row r="694" s="32" customFormat="1" ht="15.75" customHeight="1"/>
    <row r="695" s="32" customFormat="1" ht="15.75" customHeight="1"/>
    <row r="696" s="32" customFormat="1" ht="15.75" customHeight="1"/>
    <row r="697" s="32" customFormat="1" ht="15.75" customHeight="1"/>
    <row r="698" s="32" customFormat="1" ht="15.75" customHeight="1"/>
    <row r="699" s="32" customFormat="1" ht="15.75" customHeight="1"/>
    <row r="700" s="32" customFormat="1" ht="15.75" customHeight="1"/>
    <row r="701" s="32" customFormat="1" ht="15.75" customHeight="1"/>
    <row r="702" s="32" customFormat="1" ht="15.75" customHeight="1"/>
    <row r="703" s="32" customFormat="1" ht="15.75" customHeight="1"/>
    <row r="704" s="32" customFormat="1" ht="15.75" customHeight="1"/>
    <row r="705" s="32" customFormat="1" ht="15.75" customHeight="1"/>
    <row r="706" s="32" customFormat="1" ht="15.75" customHeight="1"/>
    <row r="707" s="32" customFormat="1" ht="15.75" customHeight="1"/>
    <row r="708" s="32" customFormat="1" ht="15.75" customHeight="1"/>
    <row r="709" s="32" customFormat="1" ht="15.75" customHeight="1"/>
    <row r="710" s="32" customFormat="1" ht="15.75" customHeight="1"/>
    <row r="711" s="32" customFormat="1" ht="15.75" customHeight="1"/>
    <row r="712" s="32" customFormat="1" ht="15.75" customHeight="1"/>
    <row r="713" s="32" customFormat="1" ht="15.75" customHeight="1"/>
    <row r="714" s="32" customFormat="1" ht="15.75" customHeight="1"/>
    <row r="715" s="32" customFormat="1" ht="15.75" customHeight="1"/>
    <row r="716" s="32" customFormat="1" ht="15.75" customHeight="1"/>
    <row r="717" s="32" customFormat="1" ht="15.75" customHeight="1"/>
    <row r="718" s="32" customFormat="1" ht="15.75" customHeight="1"/>
    <row r="719" s="32" customFormat="1" ht="15.75" customHeight="1"/>
    <row r="720" s="32" customFormat="1" ht="15.75" customHeight="1"/>
    <row r="721" s="32" customFormat="1" ht="15.75" customHeight="1"/>
    <row r="722" s="32" customFormat="1" ht="15.75" customHeight="1"/>
    <row r="723" s="32" customFormat="1" ht="15.75" customHeight="1"/>
    <row r="724" s="32" customFormat="1" ht="15.75" customHeight="1"/>
    <row r="725" s="32" customFormat="1" ht="15.75" customHeight="1"/>
    <row r="726" s="32" customFormat="1" ht="15.75" customHeight="1"/>
    <row r="727" s="32" customFormat="1" ht="15.75" customHeight="1"/>
    <row r="728" s="32" customFormat="1" ht="15.75" customHeight="1"/>
    <row r="729" s="32" customFormat="1" ht="15.75" customHeight="1"/>
    <row r="730" s="32" customFormat="1" ht="15.75" customHeight="1"/>
    <row r="731" s="32" customFormat="1" ht="15.75" customHeight="1"/>
    <row r="732" s="32" customFormat="1" ht="15.75" customHeight="1"/>
    <row r="733" s="32" customFormat="1" ht="15.75" customHeight="1"/>
    <row r="734" s="32" customFormat="1" ht="15.75" customHeight="1"/>
    <row r="735" s="32" customFormat="1" ht="15.75" customHeight="1"/>
    <row r="736" s="32" customFormat="1" ht="15.75" customHeight="1"/>
    <row r="737" s="32" customFormat="1" ht="15.75" customHeight="1"/>
    <row r="738" s="32" customFormat="1" ht="15.75" customHeight="1"/>
    <row r="739" s="32" customFormat="1" ht="15.75" customHeight="1"/>
    <row r="740" s="32" customFormat="1" ht="15.75" customHeight="1"/>
    <row r="741" s="32" customFormat="1" ht="15.75" customHeight="1"/>
    <row r="742" s="32" customFormat="1" ht="15.75" customHeight="1"/>
    <row r="743" s="32" customFormat="1" ht="15.75" customHeight="1"/>
    <row r="744" s="32" customFormat="1" ht="15.75" customHeight="1"/>
    <row r="745" s="32" customFormat="1" ht="15.75" customHeight="1"/>
    <row r="746" s="32" customFormat="1" ht="15.75" customHeight="1"/>
    <row r="747" s="32" customFormat="1" ht="15.75" customHeight="1"/>
    <row r="748" s="32" customFormat="1" ht="15.75" customHeight="1"/>
    <row r="749" s="32" customFormat="1" ht="15.75" customHeight="1"/>
    <row r="750" s="32" customFormat="1" ht="15.75" customHeight="1"/>
    <row r="751" s="32" customFormat="1" ht="15.75" customHeight="1"/>
    <row r="752" s="32" customFormat="1" ht="15.75" customHeight="1"/>
    <row r="753" s="32" customFormat="1" ht="15.75" customHeight="1"/>
    <row r="754" s="32" customFormat="1" ht="15.75" customHeight="1"/>
    <row r="755" s="32" customFormat="1" ht="15.75" customHeight="1"/>
    <row r="756" s="32" customFormat="1" ht="15.75" customHeight="1"/>
    <row r="757" s="32" customFormat="1" ht="15.75" customHeight="1"/>
    <row r="758" s="32" customFormat="1" ht="15.75" customHeight="1"/>
    <row r="759" s="32" customFormat="1" ht="15.75" customHeight="1"/>
    <row r="760" s="32" customFormat="1" ht="15.75" customHeight="1"/>
    <row r="761" s="32" customFormat="1" ht="15.75" customHeight="1"/>
    <row r="762" s="32" customFormat="1" ht="15.75" customHeight="1"/>
    <row r="763" s="32" customFormat="1" ht="15.75" customHeight="1"/>
    <row r="764" s="32" customFormat="1" ht="15.75" customHeight="1"/>
    <row r="765" s="32" customFormat="1" ht="15.75" customHeight="1"/>
    <row r="766" s="32" customFormat="1" ht="15.75" customHeight="1"/>
    <row r="767" s="32" customFormat="1" ht="15.75" customHeight="1"/>
    <row r="768" s="32" customFormat="1" ht="15.75" customHeight="1"/>
    <row r="769" s="32" customFormat="1" ht="15.75" customHeight="1"/>
    <row r="770" s="32" customFormat="1" ht="15.75" customHeight="1"/>
    <row r="771" s="32" customFormat="1" ht="15.75" customHeight="1"/>
    <row r="772" s="32" customFormat="1" ht="15.75" customHeight="1"/>
    <row r="773" s="32" customFormat="1" ht="15.75" customHeight="1"/>
    <row r="774" s="32" customFormat="1" ht="15.75" customHeight="1"/>
    <row r="775" s="32" customFormat="1" ht="15.75" customHeight="1"/>
    <row r="776" s="32" customFormat="1" ht="15.75" customHeight="1"/>
    <row r="777" s="32" customFormat="1" ht="15.75" customHeight="1"/>
    <row r="778" s="32" customFormat="1" ht="15.75" customHeight="1"/>
    <row r="779" s="32" customFormat="1" ht="15.75" customHeight="1"/>
    <row r="780" s="32" customFormat="1" ht="15.75" customHeight="1"/>
    <row r="781" s="32" customFormat="1" ht="15.75" customHeight="1"/>
    <row r="782" s="32" customFormat="1" ht="15.75" customHeight="1"/>
    <row r="783" s="32" customFormat="1" ht="15.75" customHeight="1"/>
    <row r="784" s="32" customFormat="1" ht="15.75" customHeight="1"/>
    <row r="785" s="32" customFormat="1" ht="15.75" customHeight="1"/>
    <row r="786" s="32" customFormat="1" ht="15.75" customHeight="1"/>
    <row r="787" s="32" customFormat="1" ht="15.75" customHeight="1"/>
    <row r="788" s="32" customFormat="1" ht="15.75" customHeight="1"/>
    <row r="789" s="32" customFormat="1" ht="15.75" customHeight="1"/>
    <row r="790" s="32" customFormat="1" ht="15.75" customHeight="1"/>
    <row r="791" s="32" customFormat="1" ht="15.75" customHeight="1"/>
    <row r="792" s="32" customFormat="1" ht="15.75" customHeight="1"/>
    <row r="793" s="32" customFormat="1" ht="15.75" customHeight="1"/>
    <row r="794" s="32" customFormat="1" ht="15.75" customHeight="1"/>
    <row r="795" s="32" customFormat="1" ht="15.75" customHeight="1"/>
    <row r="796" s="32" customFormat="1" ht="15.75" customHeight="1"/>
    <row r="797" s="32" customFormat="1" ht="15.75" customHeight="1"/>
    <row r="798" s="32" customFormat="1" ht="15.75" customHeight="1"/>
    <row r="799" s="32" customFormat="1" ht="15.75" customHeight="1"/>
    <row r="800" s="32" customFormat="1" ht="15.75" customHeight="1"/>
    <row r="801" s="32" customFormat="1" ht="15.75" customHeight="1"/>
    <row r="802" s="32" customFormat="1" ht="15.75" customHeight="1"/>
    <row r="803" s="32" customFormat="1" ht="15.75" customHeight="1"/>
    <row r="804" s="32" customFormat="1" ht="15.75" customHeight="1"/>
    <row r="805" s="32" customFormat="1" ht="15.75" customHeight="1"/>
    <row r="806" s="32" customFormat="1" ht="15.75" customHeight="1"/>
    <row r="807" s="32" customFormat="1" ht="15.75" customHeight="1"/>
    <row r="808" s="32" customFormat="1" ht="15.75" customHeight="1"/>
    <row r="809" s="32" customFormat="1" ht="15.75" customHeight="1"/>
    <row r="810" s="32" customFormat="1" ht="15.75" customHeight="1"/>
    <row r="811" s="32" customFormat="1" ht="15.75" customHeight="1"/>
    <row r="812" s="32" customFormat="1" ht="15.75" customHeight="1"/>
    <row r="813" s="32" customFormat="1" ht="15.75" customHeight="1"/>
    <row r="814" s="32" customFormat="1" ht="15.75" customHeight="1"/>
    <row r="815" s="32" customFormat="1" ht="15.75" customHeight="1"/>
    <row r="816" s="32" customFormat="1" ht="15.75" customHeight="1"/>
    <row r="817" s="32" customFormat="1" ht="15.75" customHeight="1"/>
    <row r="818" s="32" customFormat="1" ht="15.75" customHeight="1"/>
    <row r="819" s="32" customFormat="1" ht="15.75" customHeight="1"/>
    <row r="820" s="32" customFormat="1" ht="15.75" customHeight="1"/>
    <row r="821" s="32" customFormat="1" ht="15.75" customHeight="1"/>
    <row r="822" s="32" customFormat="1" ht="15.75" customHeight="1"/>
    <row r="823" s="32" customFormat="1" ht="15.75" customHeight="1"/>
    <row r="824" s="32" customFormat="1" ht="15.75" customHeight="1"/>
    <row r="825" s="32" customFormat="1" ht="15.75" customHeight="1"/>
    <row r="826" s="32" customFormat="1" ht="15.75" customHeight="1"/>
    <row r="827" s="32" customFormat="1" ht="15.75" customHeight="1"/>
    <row r="828" s="32" customFormat="1" ht="15.75" customHeight="1"/>
    <row r="829" s="32" customFormat="1" ht="15.75" customHeight="1"/>
    <row r="830" s="32" customFormat="1" ht="15.75" customHeight="1"/>
    <row r="831" s="32" customFormat="1" ht="15.75" customHeight="1"/>
    <row r="832" s="32" customFormat="1" ht="15.75" customHeight="1"/>
    <row r="833" s="32" customFormat="1" ht="15.75" customHeight="1"/>
    <row r="834" s="32" customFormat="1" ht="15.75" customHeight="1"/>
    <row r="835" s="32" customFormat="1" ht="15.75" customHeight="1"/>
    <row r="836" s="32" customFormat="1" ht="15.75" customHeight="1"/>
    <row r="837" s="32" customFormat="1" ht="15.75" customHeight="1"/>
    <row r="838" s="32" customFormat="1" ht="15.75" customHeight="1"/>
    <row r="839" s="32" customFormat="1" ht="15.75" customHeight="1"/>
    <row r="840" s="32" customFormat="1" ht="15.75" customHeight="1"/>
    <row r="841" s="32" customFormat="1" ht="15.75" customHeight="1"/>
    <row r="842" s="32" customFormat="1" ht="15.75" customHeight="1"/>
    <row r="843" s="32" customFormat="1" ht="15.75" customHeight="1"/>
    <row r="844" s="32" customFormat="1" ht="15.75" customHeight="1"/>
    <row r="845" s="32" customFormat="1" ht="15.75" customHeight="1"/>
    <row r="846" s="32" customFormat="1" ht="15.75" customHeight="1"/>
    <row r="847" s="32" customFormat="1" ht="15.75" customHeight="1"/>
    <row r="848" s="32" customFormat="1" ht="15.75" customHeight="1"/>
    <row r="849" s="32" customFormat="1" ht="15.75" customHeight="1"/>
    <row r="850" s="32" customFormat="1" ht="15.75" customHeight="1"/>
    <row r="851" s="32" customFormat="1" ht="15.75" customHeight="1"/>
    <row r="852" s="32" customFormat="1" ht="15.75" customHeight="1"/>
    <row r="853" s="32" customFormat="1" ht="15.75" customHeight="1"/>
    <row r="854" s="32" customFormat="1" ht="15.75" customHeight="1"/>
    <row r="855" s="32" customFormat="1" ht="15.75" customHeight="1"/>
    <row r="856" s="32" customFormat="1" ht="15.75" customHeight="1"/>
    <row r="857" s="32" customFormat="1" ht="15.75" customHeight="1"/>
    <row r="858" s="32" customFormat="1" ht="15.75" customHeight="1"/>
    <row r="859" s="32" customFormat="1" ht="15.75" customHeight="1"/>
    <row r="860" s="32" customFormat="1" ht="15.75" customHeight="1"/>
    <row r="861" s="32" customFormat="1" ht="15.75" customHeight="1"/>
    <row r="862" s="32" customFormat="1" ht="15.75" customHeight="1"/>
    <row r="863" s="32" customFormat="1" ht="15.75" customHeight="1"/>
    <row r="864" s="32" customFormat="1" ht="15.75" customHeight="1"/>
    <row r="865" s="32" customFormat="1" ht="15.75" customHeight="1"/>
    <row r="866" s="32" customFormat="1" ht="15.75" customHeight="1"/>
    <row r="867" s="32" customFormat="1" ht="15.75" customHeight="1"/>
    <row r="868" s="32" customFormat="1" ht="15.75" customHeight="1"/>
    <row r="869" s="32" customFormat="1" ht="15.75" customHeight="1"/>
    <row r="870" s="32" customFormat="1" ht="15.75" customHeight="1"/>
    <row r="871" s="32" customFormat="1" ht="15.75" customHeight="1"/>
    <row r="872" s="32" customFormat="1" ht="15.75" customHeight="1"/>
    <row r="873" s="32" customFormat="1" ht="15.75" customHeight="1"/>
    <row r="874" s="32" customFormat="1" ht="15.75" customHeight="1"/>
    <row r="875" s="32" customFormat="1" ht="15.75" customHeight="1"/>
    <row r="876" s="32" customFormat="1" ht="15.75" customHeight="1"/>
    <row r="877" s="32" customFormat="1" ht="15.75" customHeight="1"/>
    <row r="878" s="32" customFormat="1" ht="15.75" customHeight="1"/>
    <row r="879" s="32" customFormat="1" ht="15.75" customHeight="1"/>
    <row r="880" s="32" customFormat="1" ht="15.75" customHeight="1"/>
    <row r="881" s="32" customFormat="1" ht="15.75" customHeight="1"/>
    <row r="882" s="32" customFormat="1" ht="15.75" customHeight="1"/>
    <row r="883" s="32" customFormat="1" ht="15.75" customHeight="1"/>
    <row r="884" s="32" customFormat="1" ht="15.75" customHeight="1"/>
    <row r="885" s="32" customFormat="1" ht="15.75" customHeight="1"/>
    <row r="886" s="32" customFormat="1" ht="15.75" customHeight="1"/>
    <row r="887" s="32" customFormat="1" ht="15.75" customHeight="1"/>
    <row r="888" s="32" customFormat="1" ht="15.75" customHeight="1"/>
    <row r="889" s="32" customFormat="1" ht="15.75" customHeight="1"/>
    <row r="890" s="32" customFormat="1" ht="15.75" customHeight="1"/>
    <row r="891" s="32" customFormat="1" ht="15.75" customHeight="1"/>
    <row r="892" s="32" customFormat="1" ht="15.75" customHeight="1"/>
    <row r="893" s="32" customFormat="1" ht="15.75" customHeight="1"/>
    <row r="894" s="32" customFormat="1" ht="15.75" customHeight="1"/>
    <row r="895" s="32" customFormat="1" ht="15.75" customHeight="1"/>
    <row r="896" s="32" customFormat="1" ht="15.75" customHeight="1"/>
    <row r="897" s="32" customFormat="1" ht="15.75" customHeight="1"/>
    <row r="898" s="32" customFormat="1" ht="15.75" customHeight="1"/>
    <row r="899" s="32" customFormat="1" ht="15.75" customHeight="1"/>
    <row r="900" s="32" customFormat="1" ht="15.75" customHeight="1"/>
    <row r="901" s="32" customFormat="1" ht="15.75" customHeight="1"/>
    <row r="902" s="32" customFormat="1" ht="15.75" customHeight="1"/>
    <row r="903" s="32" customFormat="1" ht="15.75" customHeight="1"/>
    <row r="904" s="32" customFormat="1" ht="15.75" customHeight="1"/>
    <row r="905" s="32" customFormat="1" ht="15.75" customHeight="1"/>
    <row r="906" s="32" customFormat="1" ht="15.75" customHeight="1"/>
    <row r="907" s="32" customFormat="1" ht="15.75" customHeight="1"/>
    <row r="908" s="32" customFormat="1" ht="15.75" customHeight="1"/>
    <row r="909" s="32" customFormat="1" ht="15.75" customHeight="1"/>
    <row r="910" s="32" customFormat="1" ht="15.75" customHeight="1"/>
    <row r="911" s="32" customFormat="1" ht="15.75" customHeight="1"/>
    <row r="912" s="32" customFormat="1" ht="15.75" customHeight="1"/>
    <row r="913" s="32" customFormat="1" ht="15.75" customHeight="1"/>
    <row r="914" s="32" customFormat="1" ht="15.75" customHeight="1"/>
    <row r="915" s="32" customFormat="1" ht="15.75" customHeight="1"/>
    <row r="916" s="32" customFormat="1" ht="15.75" customHeight="1"/>
    <row r="917" s="32" customFormat="1" ht="15.75" customHeight="1"/>
    <row r="918" s="32" customFormat="1" ht="15.75" customHeight="1"/>
    <row r="919" s="32" customFormat="1" ht="15.75" customHeight="1"/>
    <row r="920" s="32" customFormat="1" ht="15.75" customHeight="1"/>
    <row r="921" s="32" customFormat="1" ht="15.75" customHeight="1"/>
    <row r="922" s="32" customFormat="1" ht="15.75" customHeight="1"/>
    <row r="923" s="32" customFormat="1" ht="15.75" customHeight="1"/>
    <row r="924" s="32" customFormat="1" ht="15.75" customHeight="1"/>
    <row r="925" s="32" customFormat="1" ht="15.75" customHeight="1"/>
    <row r="926" s="32" customFormat="1" ht="15.75" customHeight="1"/>
    <row r="927" s="32" customFormat="1" ht="15.75" customHeight="1"/>
    <row r="928" s="32" customFormat="1" ht="15.75" customHeight="1"/>
    <row r="929" s="32" customFormat="1" ht="15.75" customHeight="1"/>
    <row r="930" s="32" customFormat="1" ht="15.75" customHeight="1"/>
    <row r="931" s="32" customFormat="1" ht="15.75" customHeight="1"/>
    <row r="932" s="32" customFormat="1" ht="15.75" customHeight="1"/>
    <row r="933" s="32" customFormat="1" ht="15.75" customHeight="1"/>
    <row r="934" s="32" customFormat="1" ht="15.75" customHeight="1"/>
    <row r="935" s="32" customFormat="1" ht="15.75" customHeight="1"/>
    <row r="936" s="32" customFormat="1" ht="15.75" customHeight="1"/>
    <row r="937" s="32" customFormat="1" ht="15.75" customHeight="1"/>
    <row r="938" s="32" customFormat="1" ht="15.75" customHeight="1"/>
    <row r="939" s="32" customFormat="1" ht="15.75" customHeight="1"/>
    <row r="940" s="32" customFormat="1" ht="15.75" customHeight="1"/>
    <row r="941" s="32" customFormat="1" ht="15.75" customHeight="1"/>
    <row r="942" s="32" customFormat="1" ht="15.75" customHeight="1"/>
    <row r="943" s="32" customFormat="1" ht="15.75" customHeight="1"/>
    <row r="944" s="32" customFormat="1" ht="15.75" customHeight="1"/>
    <row r="945" s="32" customFormat="1" ht="15.75" customHeight="1"/>
    <row r="946" s="32" customFormat="1" ht="15.75" customHeight="1"/>
    <row r="947" s="32" customFormat="1" ht="15.75" customHeight="1"/>
    <row r="948" s="32" customFormat="1" ht="15.75" customHeight="1"/>
    <row r="949" s="32" customFormat="1" ht="15.75" customHeight="1"/>
    <row r="950" s="32" customFormat="1" ht="15.75" customHeight="1"/>
    <row r="951" s="32" customFormat="1" ht="15.75" customHeight="1"/>
    <row r="952" s="32" customFormat="1" ht="15.75" customHeight="1"/>
    <row r="953" s="32" customFormat="1" ht="15.75" customHeight="1"/>
    <row r="954" s="32" customFormat="1" ht="15.75" customHeight="1"/>
    <row r="955" s="32" customFormat="1" ht="15.75" customHeight="1"/>
    <row r="956" s="32" customFormat="1" ht="15.75" customHeight="1"/>
    <row r="957" s="32" customFormat="1" ht="15.75" customHeight="1"/>
    <row r="958" s="32" customFormat="1" ht="15.75" customHeight="1"/>
    <row r="959" s="32" customFormat="1" ht="15.75" customHeight="1"/>
    <row r="960" s="32" customFormat="1" ht="15.75" customHeight="1"/>
    <row r="961" s="32" customFormat="1" ht="15.75" customHeight="1"/>
    <row r="962" s="32" customFormat="1" ht="15.75" customHeight="1"/>
    <row r="963" s="32" customFormat="1" ht="15.75" customHeight="1"/>
    <row r="964" s="32" customFormat="1" ht="15.75" customHeight="1"/>
    <row r="965" s="32" customFormat="1" ht="15.75" customHeight="1"/>
    <row r="966" s="32" customFormat="1" ht="15.75" customHeight="1"/>
    <row r="967" s="32" customFormat="1" ht="15.75" customHeight="1"/>
    <row r="968" s="32" customFormat="1" ht="15.75" customHeight="1"/>
    <row r="969" s="32" customFormat="1" ht="15.75" customHeight="1"/>
    <row r="970" s="32" customFormat="1" ht="15.75" customHeight="1"/>
    <row r="971" s="32" customFormat="1" ht="15.75" customHeight="1"/>
    <row r="972" s="32" customFormat="1" ht="15.75" customHeight="1"/>
    <row r="973" s="32" customFormat="1" ht="15.75" customHeight="1"/>
    <row r="974" s="32" customFormat="1" ht="15.75" customHeight="1"/>
    <row r="975" s="32" customFormat="1" ht="15.75" customHeight="1"/>
    <row r="976" s="32" customFormat="1" ht="15.75" customHeight="1"/>
    <row r="977" s="32" customFormat="1" ht="15.75" customHeight="1"/>
    <row r="978" s="32" customFormat="1" ht="15.75" customHeight="1"/>
    <row r="979" s="32" customFormat="1" ht="15.75" customHeight="1"/>
    <row r="980" s="32" customFormat="1" ht="15.75" customHeight="1"/>
    <row r="981" s="32" customFormat="1" ht="15.75" customHeight="1"/>
    <row r="982" s="32" customFormat="1" ht="15.75" customHeight="1"/>
    <row r="983" s="32" customFormat="1" ht="15.75" customHeight="1"/>
    <row r="984" s="32" customFormat="1" ht="15.75" customHeight="1"/>
    <row r="985" s="32" customFormat="1" ht="15.75" customHeight="1"/>
    <row r="986" s="32" customFormat="1" ht="15.75" customHeight="1"/>
    <row r="987" s="32" customFormat="1" ht="15.75" customHeight="1"/>
    <row r="988" s="32" customFormat="1" ht="15.75" customHeight="1"/>
    <row r="989" s="32" customFormat="1" ht="15.75" customHeight="1"/>
    <row r="990" s="32" customFormat="1" ht="15.75" customHeight="1"/>
    <row r="991" s="32" customFormat="1" ht="15.75" customHeight="1"/>
    <row r="992" s="32" customFormat="1" ht="15.75" customHeight="1"/>
    <row r="993" s="32" customFormat="1" ht="15.75" customHeight="1"/>
    <row r="994" s="32" customFormat="1" ht="15.75" customHeight="1"/>
    <row r="995" s="32" customFormat="1" ht="15.75" customHeight="1"/>
    <row r="996" s="32" customFormat="1" ht="15.75" customHeight="1"/>
    <row r="997" s="32" customFormat="1" ht="15.75" customHeight="1"/>
    <row r="998" s="32" customFormat="1" ht="15.75" customHeight="1"/>
    <row r="999" s="32" customFormat="1" ht="15.75" customHeight="1"/>
    <row r="1000" s="32" customFormat="1" ht="15.75" customHeight="1"/>
  </sheetData>
  <mergeCells count="5">
    <mergeCell ref="A1:A3"/>
    <mergeCell ref="B1:G3"/>
    <mergeCell ref="H1:I1"/>
    <mergeCell ref="H2:I2"/>
    <mergeCell ref="H3:I3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abSelected="1" workbookViewId="0">
      <selection activeCell="M17" sqref="M17"/>
    </sheetView>
  </sheetViews>
  <sheetFormatPr baseColWidth="10" defaultColWidth="14.453125" defaultRowHeight="15" customHeight="1"/>
  <cols>
    <col min="1" max="2" width="11.453125" customWidth="1"/>
    <col min="3" max="3" width="14.7265625" customWidth="1"/>
    <col min="4" max="9" width="11.453125" customWidth="1"/>
    <col min="10" max="10" width="28.26953125" customWidth="1"/>
    <col min="11" max="26" width="10.7265625" customWidth="1"/>
  </cols>
  <sheetData>
    <row r="1" spans="1:26" ht="14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5">
      <c r="A2" s="6"/>
      <c r="B2" s="114" t="s">
        <v>205</v>
      </c>
      <c r="C2" s="115"/>
      <c r="D2" s="116"/>
      <c r="E2" s="123" t="s">
        <v>245</v>
      </c>
      <c r="F2" s="124"/>
      <c r="G2" s="124"/>
      <c r="H2" s="124"/>
      <c r="I2" s="125"/>
      <c r="J2" s="95" t="s">
        <v>250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5">
      <c r="A3" s="6"/>
      <c r="B3" s="117"/>
      <c r="C3" s="118"/>
      <c r="D3" s="119"/>
      <c r="E3" s="126"/>
      <c r="F3" s="127"/>
      <c r="G3" s="127"/>
      <c r="H3" s="127"/>
      <c r="I3" s="128"/>
      <c r="J3" s="96" t="s">
        <v>251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5">
      <c r="A4" s="6"/>
      <c r="B4" s="120"/>
      <c r="C4" s="121"/>
      <c r="D4" s="122"/>
      <c r="E4" s="129" t="s">
        <v>206</v>
      </c>
      <c r="F4" s="130"/>
      <c r="G4" s="130"/>
      <c r="H4" s="130"/>
      <c r="I4" s="131"/>
      <c r="J4" s="29" t="s">
        <v>252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5">
      <c r="A5" s="6"/>
      <c r="B5" s="8"/>
      <c r="C5" s="24"/>
      <c r="D5" s="24"/>
      <c r="E5" s="24"/>
      <c r="F5" s="8" t="s">
        <v>207</v>
      </c>
      <c r="G5" s="24"/>
      <c r="H5" s="24"/>
      <c r="I5" s="24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5">
      <c r="A6" s="6"/>
      <c r="B6" s="9" t="s">
        <v>208</v>
      </c>
      <c r="C6" s="10" t="s">
        <v>209</v>
      </c>
      <c r="D6" s="11" t="s">
        <v>210</v>
      </c>
      <c r="E6" s="26"/>
      <c r="F6" s="26"/>
      <c r="G6" s="26"/>
      <c r="H6" s="26"/>
      <c r="I6" s="26"/>
      <c r="J6" s="2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>
      <c r="A7" s="6"/>
      <c r="B7" s="30">
        <v>1</v>
      </c>
      <c r="C7" s="31">
        <v>46225</v>
      </c>
      <c r="D7" s="28" t="s">
        <v>211</v>
      </c>
      <c r="E7" s="7"/>
      <c r="F7" s="7"/>
      <c r="G7" s="7"/>
      <c r="H7" s="7"/>
      <c r="I7" s="7"/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3">
    <mergeCell ref="B2:D4"/>
    <mergeCell ref="E2:I3"/>
    <mergeCell ref="E4:I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00"/>
  <sheetViews>
    <sheetView workbookViewId="0"/>
  </sheetViews>
  <sheetFormatPr baseColWidth="10" defaultColWidth="14.453125" defaultRowHeight="15" customHeight="1"/>
  <cols>
    <col min="1" max="1" width="19.1796875" customWidth="1"/>
    <col min="2" max="4" width="12.1796875" customWidth="1"/>
    <col min="5" max="5" width="14.1796875" customWidth="1"/>
    <col min="6" max="12" width="12.1796875" customWidth="1"/>
    <col min="13" max="13" width="14.54296875" customWidth="1"/>
    <col min="14" max="19" width="12.1796875" customWidth="1"/>
    <col min="20" max="20" width="15.54296875" customWidth="1"/>
    <col min="21" max="22" width="11.453125" customWidth="1"/>
    <col min="23" max="23" width="13.1796875" customWidth="1"/>
    <col min="24" max="24" width="13.7265625" customWidth="1"/>
    <col min="25" max="25" width="12" customWidth="1"/>
    <col min="26" max="26" width="13" customWidth="1"/>
    <col min="27" max="29" width="11.453125" customWidth="1"/>
  </cols>
  <sheetData>
    <row r="1" spans="1:29" ht="49.5" customHeight="1">
      <c r="A1" s="12" t="s">
        <v>212</v>
      </c>
      <c r="B1" s="13" t="s">
        <v>213</v>
      </c>
      <c r="C1" s="13" t="s">
        <v>214</v>
      </c>
      <c r="D1" s="13" t="s">
        <v>215</v>
      </c>
      <c r="E1" s="13" t="s">
        <v>216</v>
      </c>
      <c r="F1" s="13" t="s">
        <v>217</v>
      </c>
      <c r="G1" s="13" t="s">
        <v>218</v>
      </c>
      <c r="H1" s="13" t="s">
        <v>219</v>
      </c>
      <c r="I1" s="13" t="s">
        <v>220</v>
      </c>
      <c r="J1" s="13" t="s">
        <v>221</v>
      </c>
      <c r="K1" s="13" t="s">
        <v>222</v>
      </c>
      <c r="L1" s="13" t="s">
        <v>223</v>
      </c>
      <c r="M1" s="13" t="s">
        <v>224</v>
      </c>
      <c r="N1" s="13" t="s">
        <v>225</v>
      </c>
      <c r="O1" s="13" t="s">
        <v>226</v>
      </c>
      <c r="P1" s="13" t="s">
        <v>227</v>
      </c>
      <c r="Q1" s="13" t="s">
        <v>228</v>
      </c>
      <c r="R1" s="13" t="s">
        <v>229</v>
      </c>
      <c r="S1" s="13" t="s">
        <v>230</v>
      </c>
      <c r="T1" s="13" t="s">
        <v>231</v>
      </c>
      <c r="U1" s="13" t="s">
        <v>232</v>
      </c>
      <c r="V1" s="13" t="s">
        <v>233</v>
      </c>
      <c r="W1" s="13" t="s">
        <v>234</v>
      </c>
      <c r="X1" s="13" t="s">
        <v>235</v>
      </c>
      <c r="Y1" s="13" t="s">
        <v>236</v>
      </c>
      <c r="Z1" s="13" t="s">
        <v>237</v>
      </c>
      <c r="AA1" s="13" t="s">
        <v>238</v>
      </c>
      <c r="AB1" s="13" t="s">
        <v>239</v>
      </c>
      <c r="AC1" s="14"/>
    </row>
    <row r="2" spans="1:29" ht="12.75" customHeight="1">
      <c r="A2" s="4" t="s">
        <v>64</v>
      </c>
      <c r="B2" s="5">
        <v>21</v>
      </c>
      <c r="C2" s="5">
        <v>1</v>
      </c>
      <c r="D2" s="5">
        <v>1</v>
      </c>
      <c r="E2" s="5">
        <v>0</v>
      </c>
      <c r="F2" s="5">
        <v>0</v>
      </c>
      <c r="G2" s="5">
        <v>7</v>
      </c>
      <c r="H2" s="5">
        <v>36</v>
      </c>
      <c r="I2" s="5">
        <v>0</v>
      </c>
      <c r="J2" s="5">
        <v>21</v>
      </c>
      <c r="K2" s="5">
        <v>1</v>
      </c>
      <c r="L2" s="5">
        <v>1</v>
      </c>
      <c r="M2" s="5">
        <v>0</v>
      </c>
      <c r="N2" s="5">
        <v>0</v>
      </c>
      <c r="O2" s="5">
        <v>7</v>
      </c>
      <c r="P2" s="5">
        <v>0</v>
      </c>
      <c r="Q2" s="5">
        <v>36</v>
      </c>
      <c r="R2" s="5">
        <v>0</v>
      </c>
      <c r="S2" s="5">
        <f t="shared" ref="S2:S44" si="0">+SUM(J2:R2)</f>
        <v>66</v>
      </c>
      <c r="T2" s="15">
        <f t="shared" ref="T2:U2" si="1">+J2-B2</f>
        <v>0</v>
      </c>
      <c r="U2" s="15">
        <f t="shared" si="1"/>
        <v>0</v>
      </c>
      <c r="V2" s="4">
        <f t="shared" ref="V2:V34" si="2">L2-D2</f>
        <v>0</v>
      </c>
      <c r="W2" s="4">
        <f t="shared" ref="W2:Y2" si="3">+M2-E2</f>
        <v>0</v>
      </c>
      <c r="X2" s="4">
        <f t="shared" si="3"/>
        <v>0</v>
      </c>
      <c r="Y2" s="4">
        <f t="shared" si="3"/>
        <v>0</v>
      </c>
      <c r="Z2" s="4">
        <f t="shared" ref="Z2:AA2" si="4">+Q2-H2</f>
        <v>0</v>
      </c>
      <c r="AA2" s="4">
        <f t="shared" si="4"/>
        <v>0</v>
      </c>
      <c r="AB2" s="16">
        <f t="shared" ref="AB2:AB44" si="5">+SUM(T2:AA2)</f>
        <v>0</v>
      </c>
      <c r="AC2" s="4"/>
    </row>
    <row r="3" spans="1:29" ht="12.75" customHeight="1">
      <c r="A3" s="4" t="s">
        <v>65</v>
      </c>
      <c r="B3" s="5">
        <v>80</v>
      </c>
      <c r="C3" s="5">
        <v>682</v>
      </c>
      <c r="D3" s="5">
        <v>750</v>
      </c>
      <c r="E3" s="5">
        <v>410</v>
      </c>
      <c r="F3" s="5">
        <v>425</v>
      </c>
      <c r="G3" s="5">
        <v>387</v>
      </c>
      <c r="H3" s="5">
        <v>300</v>
      </c>
      <c r="I3" s="5">
        <v>1</v>
      </c>
      <c r="J3" s="5">
        <v>80</v>
      </c>
      <c r="K3" s="5">
        <v>685</v>
      </c>
      <c r="L3" s="5">
        <v>756</v>
      </c>
      <c r="M3" s="5">
        <v>415</v>
      </c>
      <c r="N3" s="5">
        <v>430</v>
      </c>
      <c r="O3" s="5">
        <v>388</v>
      </c>
      <c r="P3" s="5">
        <v>355</v>
      </c>
      <c r="Q3" s="5">
        <v>300</v>
      </c>
      <c r="R3" s="5">
        <v>1</v>
      </c>
      <c r="S3" s="5">
        <f t="shared" si="0"/>
        <v>3410</v>
      </c>
      <c r="T3" s="15">
        <f t="shared" ref="T3:U3" si="6">+J3-B3</f>
        <v>0</v>
      </c>
      <c r="U3" s="15">
        <f t="shared" si="6"/>
        <v>3</v>
      </c>
      <c r="V3" s="4">
        <f t="shared" si="2"/>
        <v>6</v>
      </c>
      <c r="W3" s="4">
        <f t="shared" ref="W3:Y3" si="7">+M3-E3</f>
        <v>5</v>
      </c>
      <c r="X3" s="4">
        <f t="shared" si="7"/>
        <v>5</v>
      </c>
      <c r="Y3" s="4">
        <f t="shared" si="7"/>
        <v>1</v>
      </c>
      <c r="Z3" s="4">
        <f t="shared" ref="Z3:AA3" si="8">+Q3-H3</f>
        <v>0</v>
      </c>
      <c r="AA3" s="4">
        <f t="shared" si="8"/>
        <v>0</v>
      </c>
      <c r="AB3" s="16">
        <f t="shared" si="5"/>
        <v>20</v>
      </c>
      <c r="AC3" s="4"/>
    </row>
    <row r="4" spans="1:29" ht="12.75" customHeight="1">
      <c r="A4" s="4" t="s">
        <v>66</v>
      </c>
      <c r="B4" s="5">
        <v>195</v>
      </c>
      <c r="C4" s="5">
        <v>59</v>
      </c>
      <c r="D4" s="5">
        <v>243</v>
      </c>
      <c r="E4" s="5">
        <v>309</v>
      </c>
      <c r="F4" s="5">
        <v>561</v>
      </c>
      <c r="G4" s="5">
        <v>0</v>
      </c>
      <c r="H4" s="5">
        <v>0</v>
      </c>
      <c r="I4" s="5">
        <v>0</v>
      </c>
      <c r="J4" s="5">
        <v>195</v>
      </c>
      <c r="K4" s="5">
        <v>59</v>
      </c>
      <c r="L4" s="5">
        <v>243</v>
      </c>
      <c r="M4" s="5">
        <v>309</v>
      </c>
      <c r="N4" s="5">
        <v>561</v>
      </c>
      <c r="O4" s="5">
        <v>0</v>
      </c>
      <c r="P4" s="5">
        <v>0</v>
      </c>
      <c r="Q4" s="5">
        <v>0</v>
      </c>
      <c r="R4" s="5">
        <v>0</v>
      </c>
      <c r="S4" s="5">
        <f t="shared" si="0"/>
        <v>1367</v>
      </c>
      <c r="T4" s="15">
        <f t="shared" ref="T4:U4" si="9">+J4-B4</f>
        <v>0</v>
      </c>
      <c r="U4" s="15">
        <f t="shared" si="9"/>
        <v>0</v>
      </c>
      <c r="V4" s="4">
        <f t="shared" si="2"/>
        <v>0</v>
      </c>
      <c r="W4" s="4">
        <f t="shared" ref="W4:Y4" si="10">+M4-E4</f>
        <v>0</v>
      </c>
      <c r="X4" s="4">
        <f t="shared" si="10"/>
        <v>0</v>
      </c>
      <c r="Y4" s="4">
        <f t="shared" si="10"/>
        <v>0</v>
      </c>
      <c r="Z4" s="4">
        <f t="shared" ref="Z4:AA4" si="11">+Q4-H4</f>
        <v>0</v>
      </c>
      <c r="AA4" s="4">
        <f t="shared" si="11"/>
        <v>0</v>
      </c>
      <c r="AB4" s="16">
        <f t="shared" si="5"/>
        <v>0</v>
      </c>
      <c r="AC4" s="4"/>
    </row>
    <row r="5" spans="1:29" ht="12.75" customHeight="1">
      <c r="A5" s="4" t="s">
        <v>240</v>
      </c>
      <c r="B5" s="5">
        <v>11</v>
      </c>
      <c r="C5" s="5">
        <v>389</v>
      </c>
      <c r="D5" s="5">
        <v>463</v>
      </c>
      <c r="E5" s="5">
        <v>124</v>
      </c>
      <c r="F5" s="5">
        <v>9</v>
      </c>
      <c r="G5" s="5">
        <v>241</v>
      </c>
      <c r="H5" s="5">
        <v>1</v>
      </c>
      <c r="I5" s="5">
        <v>1</v>
      </c>
      <c r="J5" s="5">
        <v>11</v>
      </c>
      <c r="K5" s="5">
        <v>389</v>
      </c>
      <c r="L5" s="5">
        <v>463</v>
      </c>
      <c r="M5" s="5">
        <v>124</v>
      </c>
      <c r="N5" s="5">
        <v>9</v>
      </c>
      <c r="O5" s="5">
        <v>241</v>
      </c>
      <c r="P5" s="5">
        <v>5</v>
      </c>
      <c r="Q5" s="5">
        <v>1</v>
      </c>
      <c r="R5" s="5">
        <v>1</v>
      </c>
      <c r="S5" s="5">
        <f t="shared" si="0"/>
        <v>1244</v>
      </c>
      <c r="T5" s="15">
        <f t="shared" ref="T5:U5" si="12">+J5-B5</f>
        <v>0</v>
      </c>
      <c r="U5" s="15">
        <f t="shared" si="12"/>
        <v>0</v>
      </c>
      <c r="V5" s="4">
        <f t="shared" si="2"/>
        <v>0</v>
      </c>
      <c r="W5" s="4">
        <f t="shared" ref="W5:Y5" si="13">+M5-E5</f>
        <v>0</v>
      </c>
      <c r="X5" s="4">
        <f t="shared" si="13"/>
        <v>0</v>
      </c>
      <c r="Y5" s="4">
        <f t="shared" si="13"/>
        <v>0</v>
      </c>
      <c r="Z5" s="4">
        <f t="shared" ref="Z5:AA5" si="14">+Q5-H5</f>
        <v>0</v>
      </c>
      <c r="AA5" s="4">
        <f t="shared" si="14"/>
        <v>0</v>
      </c>
      <c r="AB5" s="16">
        <f t="shared" si="5"/>
        <v>0</v>
      </c>
      <c r="AC5" s="4"/>
    </row>
    <row r="6" spans="1:29" ht="12.75" customHeight="1">
      <c r="A6" s="4" t="s">
        <v>68</v>
      </c>
      <c r="B6" s="5">
        <v>475</v>
      </c>
      <c r="C6" s="5">
        <v>7561</v>
      </c>
      <c r="D6" s="5">
        <v>9398</v>
      </c>
      <c r="E6" s="5">
        <v>9834</v>
      </c>
      <c r="F6" s="5">
        <v>9845</v>
      </c>
      <c r="G6" s="5">
        <v>640</v>
      </c>
      <c r="H6" s="5">
        <v>754</v>
      </c>
      <c r="I6" s="5">
        <v>1</v>
      </c>
      <c r="J6" s="5">
        <v>475</v>
      </c>
      <c r="K6" s="5">
        <v>7570</v>
      </c>
      <c r="L6" s="5">
        <v>9408</v>
      </c>
      <c r="M6" s="5">
        <v>9844</v>
      </c>
      <c r="N6" s="5">
        <v>9854</v>
      </c>
      <c r="O6" s="5">
        <v>640</v>
      </c>
      <c r="P6" s="5">
        <v>631</v>
      </c>
      <c r="Q6" s="5">
        <v>754</v>
      </c>
      <c r="R6" s="5">
        <v>1</v>
      </c>
      <c r="S6" s="5">
        <f t="shared" si="0"/>
        <v>39177</v>
      </c>
      <c r="T6" s="15">
        <f t="shared" ref="T6:U6" si="15">+J6-B6</f>
        <v>0</v>
      </c>
      <c r="U6" s="15">
        <f t="shared" si="15"/>
        <v>9</v>
      </c>
      <c r="V6" s="4">
        <f t="shared" si="2"/>
        <v>10</v>
      </c>
      <c r="W6" s="4">
        <f t="shared" ref="W6:Y6" si="16">+M6-E6</f>
        <v>10</v>
      </c>
      <c r="X6" s="4">
        <f t="shared" si="16"/>
        <v>9</v>
      </c>
      <c r="Y6" s="4">
        <f t="shared" si="16"/>
        <v>0</v>
      </c>
      <c r="Z6" s="4">
        <f t="shared" ref="Z6:AA6" si="17">+Q6-H6</f>
        <v>0</v>
      </c>
      <c r="AA6" s="4">
        <f t="shared" si="17"/>
        <v>0</v>
      </c>
      <c r="AB6" s="16">
        <f t="shared" si="5"/>
        <v>38</v>
      </c>
      <c r="AC6" s="4"/>
    </row>
    <row r="7" spans="1:29" ht="12.75" customHeight="1">
      <c r="A7" s="4" t="s">
        <v>70</v>
      </c>
      <c r="B7" s="5">
        <v>133</v>
      </c>
      <c r="C7" s="5">
        <v>19232</v>
      </c>
      <c r="D7" s="5">
        <v>20828</v>
      </c>
      <c r="E7" s="5">
        <v>17424</v>
      </c>
      <c r="F7" s="5">
        <v>17679</v>
      </c>
      <c r="G7" s="5">
        <v>76</v>
      </c>
      <c r="H7" s="5">
        <v>325</v>
      </c>
      <c r="I7" s="5">
        <v>6</v>
      </c>
      <c r="J7" s="5">
        <v>133</v>
      </c>
      <c r="K7" s="5">
        <v>19232</v>
      </c>
      <c r="L7" s="5">
        <v>20828</v>
      </c>
      <c r="M7" s="5">
        <v>17424</v>
      </c>
      <c r="N7" s="5">
        <v>17679</v>
      </c>
      <c r="O7" s="5">
        <v>76</v>
      </c>
      <c r="P7" s="5">
        <v>76</v>
      </c>
      <c r="Q7" s="5">
        <v>329</v>
      </c>
      <c r="R7" s="5">
        <v>6</v>
      </c>
      <c r="S7" s="5">
        <f t="shared" si="0"/>
        <v>75783</v>
      </c>
      <c r="T7" s="15">
        <f t="shared" ref="T7:U7" si="18">+J7-B7</f>
        <v>0</v>
      </c>
      <c r="U7" s="15">
        <f t="shared" si="18"/>
        <v>0</v>
      </c>
      <c r="V7" s="4">
        <f t="shared" si="2"/>
        <v>0</v>
      </c>
      <c r="W7" s="4">
        <f t="shared" ref="W7:Y7" si="19">+M7-E7</f>
        <v>0</v>
      </c>
      <c r="X7" s="4">
        <f t="shared" si="19"/>
        <v>0</v>
      </c>
      <c r="Y7" s="4">
        <f t="shared" si="19"/>
        <v>0</v>
      </c>
      <c r="Z7" s="4">
        <f t="shared" ref="Z7:AA7" si="20">+Q7-H7</f>
        <v>4</v>
      </c>
      <c r="AA7" s="4">
        <f t="shared" si="20"/>
        <v>0</v>
      </c>
      <c r="AB7" s="16">
        <f t="shared" si="5"/>
        <v>4</v>
      </c>
      <c r="AC7" s="4"/>
    </row>
    <row r="8" spans="1:29" ht="12.75" customHeight="1">
      <c r="A8" s="4" t="s">
        <v>69</v>
      </c>
      <c r="B8" s="5">
        <v>4540</v>
      </c>
      <c r="C8" s="5">
        <v>10</v>
      </c>
      <c r="D8" s="5">
        <v>10</v>
      </c>
      <c r="E8" s="5">
        <v>6</v>
      </c>
      <c r="F8" s="5">
        <v>7</v>
      </c>
      <c r="G8" s="5">
        <v>5</v>
      </c>
      <c r="H8" s="5">
        <v>0</v>
      </c>
      <c r="I8" s="5">
        <v>0</v>
      </c>
      <c r="J8" s="5">
        <v>4540</v>
      </c>
      <c r="K8" s="5">
        <v>12</v>
      </c>
      <c r="L8" s="5">
        <v>12</v>
      </c>
      <c r="M8" s="5">
        <v>8</v>
      </c>
      <c r="N8" s="5">
        <v>10</v>
      </c>
      <c r="O8" s="5">
        <v>5</v>
      </c>
      <c r="P8" s="5">
        <v>5</v>
      </c>
      <c r="Q8" s="5">
        <v>0</v>
      </c>
      <c r="R8" s="5">
        <v>0</v>
      </c>
      <c r="S8" s="5">
        <f t="shared" si="0"/>
        <v>4592</v>
      </c>
      <c r="T8" s="15">
        <f t="shared" ref="T8:U8" si="21">+J8-B8</f>
        <v>0</v>
      </c>
      <c r="U8" s="15">
        <f t="shared" si="21"/>
        <v>2</v>
      </c>
      <c r="V8" s="4">
        <f t="shared" si="2"/>
        <v>2</v>
      </c>
      <c r="W8" s="4">
        <f t="shared" ref="W8:Y8" si="22">+M8-E8</f>
        <v>2</v>
      </c>
      <c r="X8" s="4">
        <f t="shared" si="22"/>
        <v>3</v>
      </c>
      <c r="Y8" s="4">
        <f t="shared" si="22"/>
        <v>0</v>
      </c>
      <c r="Z8" s="4">
        <f t="shared" ref="Z8:AA8" si="23">+Q8-H8</f>
        <v>0</v>
      </c>
      <c r="AA8" s="4">
        <f t="shared" si="23"/>
        <v>0</v>
      </c>
      <c r="AB8" s="16">
        <f t="shared" si="5"/>
        <v>9</v>
      </c>
      <c r="AC8" s="4"/>
    </row>
    <row r="9" spans="1:29" ht="12.75" customHeight="1">
      <c r="A9" s="4" t="s">
        <v>71</v>
      </c>
      <c r="B9" s="5">
        <v>148</v>
      </c>
      <c r="C9" s="5">
        <v>163</v>
      </c>
      <c r="D9" s="5">
        <v>198</v>
      </c>
      <c r="E9" s="5">
        <v>173</v>
      </c>
      <c r="F9" s="5">
        <v>158</v>
      </c>
      <c r="G9" s="5">
        <v>9</v>
      </c>
      <c r="H9" s="5">
        <v>1</v>
      </c>
      <c r="I9" s="5">
        <v>0</v>
      </c>
      <c r="J9" s="5">
        <v>148</v>
      </c>
      <c r="K9" s="5">
        <v>163</v>
      </c>
      <c r="L9" s="5">
        <v>198</v>
      </c>
      <c r="M9" s="5">
        <v>173</v>
      </c>
      <c r="N9" s="5">
        <v>158</v>
      </c>
      <c r="O9" s="5">
        <v>9</v>
      </c>
      <c r="P9" s="5">
        <v>6</v>
      </c>
      <c r="Q9" s="5">
        <v>1</v>
      </c>
      <c r="R9" s="5">
        <v>0</v>
      </c>
      <c r="S9" s="5">
        <f t="shared" si="0"/>
        <v>856</v>
      </c>
      <c r="T9" s="15">
        <f t="shared" ref="T9:U9" si="24">+J9-B9</f>
        <v>0</v>
      </c>
      <c r="U9" s="15">
        <f t="shared" si="24"/>
        <v>0</v>
      </c>
      <c r="V9" s="4">
        <f t="shared" si="2"/>
        <v>0</v>
      </c>
      <c r="W9" s="4">
        <f t="shared" ref="W9:Y9" si="25">+M9-E9</f>
        <v>0</v>
      </c>
      <c r="X9" s="4">
        <f t="shared" si="25"/>
        <v>0</v>
      </c>
      <c r="Y9" s="4">
        <f t="shared" si="25"/>
        <v>0</v>
      </c>
      <c r="Z9" s="4">
        <f t="shared" ref="Z9:AA9" si="26">+Q9-H9</f>
        <v>0</v>
      </c>
      <c r="AA9" s="4">
        <f t="shared" si="26"/>
        <v>0</v>
      </c>
      <c r="AB9" s="16">
        <f t="shared" si="5"/>
        <v>0</v>
      </c>
      <c r="AC9" s="4"/>
    </row>
    <row r="10" spans="1:29" ht="12.75" customHeight="1">
      <c r="A10" s="4" t="s">
        <v>72</v>
      </c>
      <c r="B10" s="5">
        <v>45</v>
      </c>
      <c r="C10" s="5">
        <v>231</v>
      </c>
      <c r="D10" s="5">
        <v>289</v>
      </c>
      <c r="E10" s="5">
        <v>264</v>
      </c>
      <c r="F10" s="5">
        <v>262</v>
      </c>
      <c r="G10" s="5">
        <v>44</v>
      </c>
      <c r="H10" s="5">
        <v>71</v>
      </c>
      <c r="I10" s="5">
        <v>16</v>
      </c>
      <c r="J10" s="5">
        <v>45</v>
      </c>
      <c r="K10" s="5">
        <v>237</v>
      </c>
      <c r="L10" s="5">
        <v>295</v>
      </c>
      <c r="M10" s="5">
        <v>270</v>
      </c>
      <c r="N10" s="5">
        <v>268</v>
      </c>
      <c r="O10" s="5">
        <v>44</v>
      </c>
      <c r="P10" s="5">
        <v>36</v>
      </c>
      <c r="Q10" s="5">
        <v>71</v>
      </c>
      <c r="R10" s="5">
        <v>16</v>
      </c>
      <c r="S10" s="5">
        <f t="shared" si="0"/>
        <v>1282</v>
      </c>
      <c r="T10" s="15">
        <f t="shared" ref="T10:U10" si="27">+J10-B10</f>
        <v>0</v>
      </c>
      <c r="U10" s="15">
        <f t="shared" si="27"/>
        <v>6</v>
      </c>
      <c r="V10" s="4">
        <f t="shared" si="2"/>
        <v>6</v>
      </c>
      <c r="W10" s="4">
        <f t="shared" ref="W10:Y10" si="28">+M10-E10</f>
        <v>6</v>
      </c>
      <c r="X10" s="4">
        <f t="shared" si="28"/>
        <v>6</v>
      </c>
      <c r="Y10" s="4">
        <f t="shared" si="28"/>
        <v>0</v>
      </c>
      <c r="Z10" s="4">
        <f t="shared" ref="Z10:AA10" si="29">+Q10-H10</f>
        <v>0</v>
      </c>
      <c r="AA10" s="4">
        <f t="shared" si="29"/>
        <v>0</v>
      </c>
      <c r="AB10" s="16">
        <f t="shared" si="5"/>
        <v>24</v>
      </c>
      <c r="AC10" s="4"/>
    </row>
    <row r="11" spans="1:29" ht="12.75" customHeight="1">
      <c r="A11" s="4" t="s">
        <v>73</v>
      </c>
      <c r="B11" s="5">
        <v>1952</v>
      </c>
      <c r="C11" s="5">
        <v>2536</v>
      </c>
      <c r="D11" s="5">
        <v>2839</v>
      </c>
      <c r="E11" s="5">
        <v>2833</v>
      </c>
      <c r="F11" s="5">
        <v>2858</v>
      </c>
      <c r="G11" s="5">
        <v>36</v>
      </c>
      <c r="H11" s="5">
        <v>11</v>
      </c>
      <c r="I11" s="5">
        <v>32</v>
      </c>
      <c r="J11" s="5">
        <v>1993</v>
      </c>
      <c r="K11" s="5">
        <v>2587</v>
      </c>
      <c r="L11" s="5">
        <v>2896</v>
      </c>
      <c r="M11" s="5">
        <v>2887</v>
      </c>
      <c r="N11" s="5">
        <v>2913</v>
      </c>
      <c r="O11" s="5">
        <v>36</v>
      </c>
      <c r="P11" s="5">
        <v>27</v>
      </c>
      <c r="Q11" s="5">
        <v>11</v>
      </c>
      <c r="R11" s="5">
        <v>32</v>
      </c>
      <c r="S11" s="5">
        <f t="shared" si="0"/>
        <v>13382</v>
      </c>
      <c r="T11" s="15">
        <f t="shared" ref="T11:U11" si="30">+J11-B11</f>
        <v>41</v>
      </c>
      <c r="U11" s="15">
        <f t="shared" si="30"/>
        <v>51</v>
      </c>
      <c r="V11" s="4">
        <f t="shared" si="2"/>
        <v>57</v>
      </c>
      <c r="W11" s="4">
        <f t="shared" ref="W11:Y11" si="31">+M11-E11</f>
        <v>54</v>
      </c>
      <c r="X11" s="4">
        <f t="shared" si="31"/>
        <v>55</v>
      </c>
      <c r="Y11" s="4">
        <f t="shared" si="31"/>
        <v>0</v>
      </c>
      <c r="Z11" s="4">
        <f t="shared" ref="Z11:AA11" si="32">+Q11-H11</f>
        <v>0</v>
      </c>
      <c r="AA11" s="4">
        <f t="shared" si="32"/>
        <v>0</v>
      </c>
      <c r="AB11" s="16">
        <f t="shared" si="5"/>
        <v>258</v>
      </c>
      <c r="AC11" s="4"/>
    </row>
    <row r="12" spans="1:29" ht="12.75" customHeight="1">
      <c r="A12" s="4" t="s">
        <v>74</v>
      </c>
      <c r="B12" s="5">
        <v>63</v>
      </c>
      <c r="C12" s="5">
        <v>283</v>
      </c>
      <c r="D12" s="5">
        <v>338</v>
      </c>
      <c r="E12" s="5">
        <v>269</v>
      </c>
      <c r="F12" s="5">
        <v>180</v>
      </c>
      <c r="G12" s="5">
        <v>127</v>
      </c>
      <c r="H12" s="5">
        <v>11</v>
      </c>
      <c r="I12" s="5">
        <v>43</v>
      </c>
      <c r="J12" s="5">
        <v>63</v>
      </c>
      <c r="K12" s="5">
        <v>292</v>
      </c>
      <c r="L12" s="5">
        <v>347</v>
      </c>
      <c r="M12" s="5">
        <v>282</v>
      </c>
      <c r="N12" s="5">
        <v>194</v>
      </c>
      <c r="O12" s="5">
        <v>135</v>
      </c>
      <c r="P12" s="5">
        <v>88</v>
      </c>
      <c r="Q12" s="5">
        <v>11</v>
      </c>
      <c r="R12" s="5">
        <v>43</v>
      </c>
      <c r="S12" s="5">
        <f t="shared" si="0"/>
        <v>1455</v>
      </c>
      <c r="T12" s="15">
        <f t="shared" ref="T12:U12" si="33">+J12-B12</f>
        <v>0</v>
      </c>
      <c r="U12" s="15">
        <f t="shared" si="33"/>
        <v>9</v>
      </c>
      <c r="V12" s="4">
        <f t="shared" si="2"/>
        <v>9</v>
      </c>
      <c r="W12" s="4">
        <f t="shared" ref="W12:Y12" si="34">+M12-E12</f>
        <v>13</v>
      </c>
      <c r="X12" s="4">
        <f t="shared" si="34"/>
        <v>14</v>
      </c>
      <c r="Y12" s="4">
        <f t="shared" si="34"/>
        <v>8</v>
      </c>
      <c r="Z12" s="4">
        <f t="shared" ref="Z12:AA12" si="35">+Q12-H12</f>
        <v>0</v>
      </c>
      <c r="AA12" s="4">
        <f t="shared" si="35"/>
        <v>0</v>
      </c>
      <c r="AB12" s="16">
        <f t="shared" si="5"/>
        <v>53</v>
      </c>
      <c r="AC12" s="4"/>
    </row>
    <row r="13" spans="1:29" ht="12.75" customHeight="1">
      <c r="A13" s="4" t="s">
        <v>75</v>
      </c>
      <c r="B13" s="5">
        <v>42563</v>
      </c>
      <c r="C13" s="5">
        <v>2182</v>
      </c>
      <c r="D13" s="5">
        <v>2387</v>
      </c>
      <c r="E13" s="5">
        <v>2406</v>
      </c>
      <c r="F13" s="5">
        <v>2467</v>
      </c>
      <c r="G13" s="5">
        <v>48</v>
      </c>
      <c r="H13" s="5">
        <v>94</v>
      </c>
      <c r="I13" s="5">
        <v>0</v>
      </c>
      <c r="J13" s="5">
        <v>42563</v>
      </c>
      <c r="K13" s="5">
        <v>2197</v>
      </c>
      <c r="L13" s="5">
        <v>2406</v>
      </c>
      <c r="M13" s="5">
        <v>2425</v>
      </c>
      <c r="N13" s="5">
        <v>2488</v>
      </c>
      <c r="O13" s="5">
        <v>48</v>
      </c>
      <c r="P13" s="5">
        <v>35</v>
      </c>
      <c r="Q13" s="5">
        <v>94</v>
      </c>
      <c r="R13" s="5">
        <v>0</v>
      </c>
      <c r="S13" s="5">
        <f t="shared" si="0"/>
        <v>52256</v>
      </c>
      <c r="T13" s="15">
        <f t="shared" ref="T13:U13" si="36">+J13-B13</f>
        <v>0</v>
      </c>
      <c r="U13" s="15">
        <f t="shared" si="36"/>
        <v>15</v>
      </c>
      <c r="V13" s="4">
        <f t="shared" si="2"/>
        <v>19</v>
      </c>
      <c r="W13" s="4">
        <f t="shared" ref="W13:Y13" si="37">+M13-E13</f>
        <v>19</v>
      </c>
      <c r="X13" s="4">
        <f t="shared" si="37"/>
        <v>21</v>
      </c>
      <c r="Y13" s="4">
        <f t="shared" si="37"/>
        <v>0</v>
      </c>
      <c r="Z13" s="4">
        <f t="shared" ref="Z13:AA13" si="38">+Q13-H13</f>
        <v>0</v>
      </c>
      <c r="AA13" s="4">
        <f t="shared" si="38"/>
        <v>0</v>
      </c>
      <c r="AB13" s="16">
        <f t="shared" si="5"/>
        <v>74</v>
      </c>
      <c r="AC13" s="4"/>
    </row>
    <row r="14" spans="1:29" ht="12.75" customHeight="1">
      <c r="A14" s="4" t="s">
        <v>241</v>
      </c>
      <c r="B14" s="5">
        <v>120</v>
      </c>
      <c r="C14" s="5">
        <v>61</v>
      </c>
      <c r="D14" s="5">
        <v>82</v>
      </c>
      <c r="E14" s="5">
        <v>39</v>
      </c>
      <c r="F14" s="5">
        <v>54</v>
      </c>
      <c r="G14" s="5">
        <v>47</v>
      </c>
      <c r="H14" s="5">
        <v>156</v>
      </c>
      <c r="I14" s="5">
        <v>0</v>
      </c>
      <c r="J14" s="5">
        <v>120</v>
      </c>
      <c r="K14" s="5">
        <v>61</v>
      </c>
      <c r="L14" s="5">
        <v>82</v>
      </c>
      <c r="M14" s="5">
        <v>39</v>
      </c>
      <c r="N14" s="5">
        <v>54</v>
      </c>
      <c r="O14" s="5">
        <v>47</v>
      </c>
      <c r="P14" s="5">
        <v>45</v>
      </c>
      <c r="Q14" s="5">
        <v>156</v>
      </c>
      <c r="R14" s="5">
        <v>0</v>
      </c>
      <c r="S14" s="5">
        <f t="shared" si="0"/>
        <v>604</v>
      </c>
      <c r="T14" s="15">
        <f t="shared" ref="T14:U14" si="39">+J14-B14</f>
        <v>0</v>
      </c>
      <c r="U14" s="15">
        <f t="shared" si="39"/>
        <v>0</v>
      </c>
      <c r="V14" s="4">
        <f t="shared" si="2"/>
        <v>0</v>
      </c>
      <c r="W14" s="4">
        <f t="shared" ref="W14:Y14" si="40">+M14-E14</f>
        <v>0</v>
      </c>
      <c r="X14" s="4">
        <f t="shared" si="40"/>
        <v>0</v>
      </c>
      <c r="Y14" s="4">
        <f t="shared" si="40"/>
        <v>0</v>
      </c>
      <c r="Z14" s="4">
        <f t="shared" ref="Z14:AA14" si="41">+Q14-H14</f>
        <v>0</v>
      </c>
      <c r="AA14" s="4">
        <f t="shared" si="41"/>
        <v>0</v>
      </c>
      <c r="AB14" s="16">
        <f t="shared" si="5"/>
        <v>0</v>
      </c>
      <c r="AC14" s="4"/>
    </row>
    <row r="15" spans="1:29" ht="12.75" customHeight="1">
      <c r="A15" s="4" t="s">
        <v>77</v>
      </c>
      <c r="B15" s="5">
        <v>4</v>
      </c>
      <c r="C15" s="5">
        <v>555</v>
      </c>
      <c r="D15" s="5">
        <v>558</v>
      </c>
      <c r="E15" s="5">
        <v>586</v>
      </c>
      <c r="F15" s="5">
        <v>589</v>
      </c>
      <c r="G15" s="5">
        <v>0</v>
      </c>
      <c r="H15" s="5">
        <v>2</v>
      </c>
      <c r="I15" s="5">
        <v>0</v>
      </c>
      <c r="J15" s="5">
        <v>4</v>
      </c>
      <c r="K15" s="5">
        <v>555</v>
      </c>
      <c r="L15" s="5">
        <v>558</v>
      </c>
      <c r="M15" s="5">
        <v>586</v>
      </c>
      <c r="N15" s="5">
        <v>589</v>
      </c>
      <c r="O15" s="5">
        <v>0</v>
      </c>
      <c r="P15" s="5">
        <v>0</v>
      </c>
      <c r="Q15" s="5">
        <v>2</v>
      </c>
      <c r="R15" s="5">
        <v>0</v>
      </c>
      <c r="S15" s="5">
        <f t="shared" si="0"/>
        <v>2294</v>
      </c>
      <c r="T15" s="15">
        <f t="shared" ref="T15:U15" si="42">+J15-B15</f>
        <v>0</v>
      </c>
      <c r="U15" s="15">
        <f t="shared" si="42"/>
        <v>0</v>
      </c>
      <c r="V15" s="4">
        <f t="shared" si="2"/>
        <v>0</v>
      </c>
      <c r="W15" s="4">
        <f t="shared" ref="W15:Y15" si="43">+M15-E15</f>
        <v>0</v>
      </c>
      <c r="X15" s="4">
        <f t="shared" si="43"/>
        <v>0</v>
      </c>
      <c r="Y15" s="4">
        <f t="shared" si="43"/>
        <v>0</v>
      </c>
      <c r="Z15" s="4">
        <f t="shared" ref="Z15:AA15" si="44">+Q15-H15</f>
        <v>0</v>
      </c>
      <c r="AA15" s="4">
        <f t="shared" si="44"/>
        <v>0</v>
      </c>
      <c r="AB15" s="16">
        <f t="shared" si="5"/>
        <v>0</v>
      </c>
      <c r="AC15" s="4"/>
    </row>
    <row r="16" spans="1:29" ht="12.75" customHeight="1">
      <c r="A16" s="4" t="s">
        <v>78</v>
      </c>
      <c r="B16" s="5">
        <v>463</v>
      </c>
      <c r="C16" s="5">
        <v>10599</v>
      </c>
      <c r="D16" s="5">
        <v>10829</v>
      </c>
      <c r="E16" s="5">
        <v>11589</v>
      </c>
      <c r="F16" s="5">
        <v>14172</v>
      </c>
      <c r="G16" s="5">
        <v>1134</v>
      </c>
      <c r="H16" s="5">
        <v>102</v>
      </c>
      <c r="I16" s="5">
        <v>268</v>
      </c>
      <c r="J16" s="5">
        <v>463</v>
      </c>
      <c r="K16" s="5">
        <v>10599</v>
      </c>
      <c r="L16" s="5">
        <v>10829</v>
      </c>
      <c r="M16" s="5">
        <v>11589</v>
      </c>
      <c r="N16" s="5">
        <v>14172</v>
      </c>
      <c r="O16" s="5">
        <v>1134</v>
      </c>
      <c r="P16" s="5">
        <v>1094</v>
      </c>
      <c r="Q16" s="5">
        <v>102</v>
      </c>
      <c r="R16" s="5">
        <v>269</v>
      </c>
      <c r="S16" s="5">
        <f t="shared" si="0"/>
        <v>50251</v>
      </c>
      <c r="T16" s="15">
        <f t="shared" ref="T16:U16" si="45">+J16-B16</f>
        <v>0</v>
      </c>
      <c r="U16" s="15">
        <f t="shared" si="45"/>
        <v>0</v>
      </c>
      <c r="V16" s="4">
        <f t="shared" si="2"/>
        <v>0</v>
      </c>
      <c r="W16" s="4">
        <f t="shared" ref="W16:Y16" si="46">+M16-E16</f>
        <v>0</v>
      </c>
      <c r="X16" s="4">
        <f t="shared" si="46"/>
        <v>0</v>
      </c>
      <c r="Y16" s="4">
        <f t="shared" si="46"/>
        <v>0</v>
      </c>
      <c r="Z16" s="4">
        <f t="shared" ref="Z16:AA16" si="47">+Q16-H16</f>
        <v>0</v>
      </c>
      <c r="AA16" s="4">
        <f t="shared" si="47"/>
        <v>1</v>
      </c>
      <c r="AB16" s="16">
        <f t="shared" si="5"/>
        <v>1</v>
      </c>
      <c r="AC16" s="4"/>
    </row>
    <row r="17" spans="1:29" ht="12.75" customHeight="1">
      <c r="A17" s="4" t="s">
        <v>79</v>
      </c>
      <c r="B17" s="5">
        <v>417</v>
      </c>
      <c r="C17" s="5">
        <v>1070</v>
      </c>
      <c r="D17" s="5">
        <v>1302</v>
      </c>
      <c r="E17" s="5">
        <v>1430</v>
      </c>
      <c r="F17" s="5">
        <v>1583</v>
      </c>
      <c r="G17" s="5">
        <v>74</v>
      </c>
      <c r="H17" s="5">
        <v>332</v>
      </c>
      <c r="I17" s="5">
        <v>48</v>
      </c>
      <c r="J17" s="5">
        <v>417</v>
      </c>
      <c r="K17" s="5">
        <v>1076</v>
      </c>
      <c r="L17" s="5">
        <v>1309</v>
      </c>
      <c r="M17" s="5">
        <v>1434</v>
      </c>
      <c r="N17" s="5">
        <v>1583</v>
      </c>
      <c r="O17" s="5">
        <v>74</v>
      </c>
      <c r="P17" s="5">
        <v>73</v>
      </c>
      <c r="Q17" s="5">
        <v>332</v>
      </c>
      <c r="R17" s="5">
        <v>48</v>
      </c>
      <c r="S17" s="5">
        <f t="shared" si="0"/>
        <v>6346</v>
      </c>
      <c r="T17" s="15">
        <f t="shared" ref="T17:U17" si="48">+J17-B17</f>
        <v>0</v>
      </c>
      <c r="U17" s="15">
        <f t="shared" si="48"/>
        <v>6</v>
      </c>
      <c r="V17" s="4">
        <f t="shared" si="2"/>
        <v>7</v>
      </c>
      <c r="W17" s="4">
        <f t="shared" ref="W17:Y17" si="49">+M17-E17</f>
        <v>4</v>
      </c>
      <c r="X17" s="4">
        <f t="shared" si="49"/>
        <v>0</v>
      </c>
      <c r="Y17" s="4">
        <f t="shared" si="49"/>
        <v>0</v>
      </c>
      <c r="Z17" s="4">
        <f t="shared" ref="Z17:AA17" si="50">+Q17-H17</f>
        <v>0</v>
      </c>
      <c r="AA17" s="4">
        <f t="shared" si="50"/>
        <v>0</v>
      </c>
      <c r="AB17" s="16">
        <f t="shared" si="5"/>
        <v>17</v>
      </c>
      <c r="AC17" s="4"/>
    </row>
    <row r="18" spans="1:29" ht="12.75" customHeight="1">
      <c r="A18" s="4" t="s">
        <v>80</v>
      </c>
      <c r="B18" s="5">
        <v>1279</v>
      </c>
      <c r="C18" s="5">
        <v>9590</v>
      </c>
      <c r="D18" s="5">
        <v>11043</v>
      </c>
      <c r="E18" s="5">
        <v>10767</v>
      </c>
      <c r="F18" s="5">
        <v>11673</v>
      </c>
      <c r="G18" s="5">
        <v>1767</v>
      </c>
      <c r="H18" s="5">
        <v>267</v>
      </c>
      <c r="I18" s="5">
        <v>149</v>
      </c>
      <c r="J18" s="5">
        <v>1279</v>
      </c>
      <c r="K18" s="5">
        <v>9590</v>
      </c>
      <c r="L18" s="5">
        <v>11043</v>
      </c>
      <c r="M18" s="5">
        <v>10767</v>
      </c>
      <c r="N18" s="5">
        <v>11673</v>
      </c>
      <c r="O18" s="5">
        <v>1767</v>
      </c>
      <c r="P18" s="5">
        <v>2053</v>
      </c>
      <c r="Q18" s="5">
        <v>267</v>
      </c>
      <c r="R18" s="5">
        <v>149</v>
      </c>
      <c r="S18" s="5">
        <f t="shared" si="0"/>
        <v>48588</v>
      </c>
      <c r="T18" s="15">
        <f t="shared" ref="T18:U18" si="51">+J18-B18</f>
        <v>0</v>
      </c>
      <c r="U18" s="15">
        <f t="shared" si="51"/>
        <v>0</v>
      </c>
      <c r="V18" s="4">
        <f t="shared" si="2"/>
        <v>0</v>
      </c>
      <c r="W18" s="4">
        <f t="shared" ref="W18:Y18" si="52">+M18-E18</f>
        <v>0</v>
      </c>
      <c r="X18" s="4">
        <f t="shared" si="52"/>
        <v>0</v>
      </c>
      <c r="Y18" s="4">
        <f t="shared" si="52"/>
        <v>0</v>
      </c>
      <c r="Z18" s="4">
        <f t="shared" ref="Z18:AA18" si="53">+Q18-H18</f>
        <v>0</v>
      </c>
      <c r="AA18" s="4">
        <f t="shared" si="53"/>
        <v>0</v>
      </c>
      <c r="AB18" s="16">
        <f t="shared" si="5"/>
        <v>0</v>
      </c>
      <c r="AC18" s="4"/>
    </row>
    <row r="19" spans="1:29" ht="12.75" customHeight="1">
      <c r="A19" s="4" t="s">
        <v>81</v>
      </c>
      <c r="B19" s="5">
        <v>31</v>
      </c>
      <c r="C19" s="17">
        <v>0.79</v>
      </c>
      <c r="D19" s="5">
        <v>502</v>
      </c>
      <c r="E19" s="5">
        <v>545</v>
      </c>
      <c r="F19" s="5">
        <v>457</v>
      </c>
      <c r="G19" s="5">
        <v>33</v>
      </c>
      <c r="H19" s="5">
        <v>40</v>
      </c>
      <c r="I19" s="5">
        <v>1</v>
      </c>
      <c r="J19" s="5">
        <v>37</v>
      </c>
      <c r="K19" s="5">
        <v>400</v>
      </c>
      <c r="L19" s="5">
        <v>533</v>
      </c>
      <c r="M19" s="5">
        <v>573</v>
      </c>
      <c r="N19" s="5">
        <v>487</v>
      </c>
      <c r="O19" s="5">
        <v>33</v>
      </c>
      <c r="P19" s="5">
        <v>5</v>
      </c>
      <c r="Q19" s="5">
        <v>40</v>
      </c>
      <c r="R19" s="5">
        <v>1</v>
      </c>
      <c r="S19" s="5">
        <f t="shared" si="0"/>
        <v>2109</v>
      </c>
      <c r="T19" s="15">
        <f t="shared" ref="T19:U19" si="54">+J19-B19</f>
        <v>6</v>
      </c>
      <c r="U19" s="18">
        <f t="shared" si="54"/>
        <v>399.21</v>
      </c>
      <c r="V19" s="4">
        <f t="shared" si="2"/>
        <v>31</v>
      </c>
      <c r="W19" s="4">
        <f t="shared" ref="W19:Y19" si="55">+M19-E19</f>
        <v>28</v>
      </c>
      <c r="X19" s="4">
        <f t="shared" si="55"/>
        <v>30</v>
      </c>
      <c r="Y19" s="4">
        <f t="shared" si="55"/>
        <v>0</v>
      </c>
      <c r="Z19" s="4">
        <f t="shared" ref="Z19:AA19" si="56">+Q19-H19</f>
        <v>0</v>
      </c>
      <c r="AA19" s="4">
        <f t="shared" si="56"/>
        <v>0</v>
      </c>
      <c r="AB19" s="16">
        <f t="shared" si="5"/>
        <v>494.21</v>
      </c>
      <c r="AC19" s="4"/>
    </row>
    <row r="20" spans="1:29" ht="12.75" customHeight="1">
      <c r="A20" s="4" t="s">
        <v>82</v>
      </c>
      <c r="B20" s="5">
        <v>352</v>
      </c>
      <c r="C20" s="5">
        <v>647</v>
      </c>
      <c r="D20" s="5">
        <v>791</v>
      </c>
      <c r="E20" s="5">
        <v>582</v>
      </c>
      <c r="F20" s="5">
        <v>856</v>
      </c>
      <c r="G20" s="5">
        <v>223</v>
      </c>
      <c r="H20" s="5">
        <v>449</v>
      </c>
      <c r="I20" s="5">
        <v>0</v>
      </c>
      <c r="J20" s="5">
        <v>352</v>
      </c>
      <c r="K20" s="5">
        <v>647</v>
      </c>
      <c r="L20" s="5">
        <v>791</v>
      </c>
      <c r="M20" s="5">
        <v>582</v>
      </c>
      <c r="N20" s="5">
        <v>856</v>
      </c>
      <c r="O20" s="5">
        <v>223</v>
      </c>
      <c r="P20" s="5">
        <v>460</v>
      </c>
      <c r="Q20" s="5">
        <v>449</v>
      </c>
      <c r="R20" s="5">
        <v>0</v>
      </c>
      <c r="S20" s="5">
        <f t="shared" si="0"/>
        <v>4360</v>
      </c>
      <c r="T20" s="15">
        <f t="shared" ref="T20:U20" si="57">+J20-B20</f>
        <v>0</v>
      </c>
      <c r="U20" s="15">
        <f t="shared" si="57"/>
        <v>0</v>
      </c>
      <c r="V20" s="4">
        <f t="shared" si="2"/>
        <v>0</v>
      </c>
      <c r="W20" s="4">
        <f t="shared" ref="W20:Y20" si="58">+M20-E20</f>
        <v>0</v>
      </c>
      <c r="X20" s="4">
        <f t="shared" si="58"/>
        <v>0</v>
      </c>
      <c r="Y20" s="4">
        <f t="shared" si="58"/>
        <v>0</v>
      </c>
      <c r="Z20" s="4">
        <f t="shared" ref="Z20:AA20" si="59">+Q20-H20</f>
        <v>0</v>
      </c>
      <c r="AA20" s="4">
        <f t="shared" si="59"/>
        <v>0</v>
      </c>
      <c r="AB20" s="16">
        <f t="shared" si="5"/>
        <v>0</v>
      </c>
      <c r="AC20" s="4"/>
    </row>
    <row r="21" spans="1:29" ht="12.75" customHeight="1">
      <c r="A21" s="4" t="s">
        <v>242</v>
      </c>
      <c r="B21" s="5">
        <v>954</v>
      </c>
      <c r="C21" s="5">
        <v>2253</v>
      </c>
      <c r="D21" s="5">
        <v>2545</v>
      </c>
      <c r="E21" s="5">
        <v>2525</v>
      </c>
      <c r="F21" s="5">
        <v>2521</v>
      </c>
      <c r="G21" s="5">
        <v>51</v>
      </c>
      <c r="H21" s="5">
        <v>168</v>
      </c>
      <c r="I21" s="5">
        <v>254</v>
      </c>
      <c r="J21" s="5">
        <v>963</v>
      </c>
      <c r="K21" s="5">
        <v>2264</v>
      </c>
      <c r="L21" s="5">
        <v>2556</v>
      </c>
      <c r="M21" s="5">
        <v>2537</v>
      </c>
      <c r="N21" s="5">
        <v>2526</v>
      </c>
      <c r="O21" s="5">
        <v>51</v>
      </c>
      <c r="P21" s="5">
        <v>32</v>
      </c>
      <c r="Q21" s="5">
        <v>168</v>
      </c>
      <c r="R21" s="5">
        <v>288</v>
      </c>
      <c r="S21" s="5">
        <f t="shared" si="0"/>
        <v>11385</v>
      </c>
      <c r="T21" s="15">
        <f t="shared" ref="T21:U21" si="60">+J21-B21</f>
        <v>9</v>
      </c>
      <c r="U21" s="15">
        <f t="shared" si="60"/>
        <v>11</v>
      </c>
      <c r="V21" s="4">
        <f t="shared" si="2"/>
        <v>11</v>
      </c>
      <c r="W21" s="4">
        <f t="shared" ref="W21:Y21" si="61">+M21-E21</f>
        <v>12</v>
      </c>
      <c r="X21" s="4">
        <f t="shared" si="61"/>
        <v>5</v>
      </c>
      <c r="Y21" s="4">
        <f t="shared" si="61"/>
        <v>0</v>
      </c>
      <c r="Z21" s="4">
        <f t="shared" ref="Z21:AA21" si="62">+Q21-H21</f>
        <v>0</v>
      </c>
      <c r="AA21" s="4">
        <f t="shared" si="62"/>
        <v>34</v>
      </c>
      <c r="AB21" s="16">
        <f t="shared" si="5"/>
        <v>82</v>
      </c>
      <c r="AC21" s="4"/>
    </row>
    <row r="22" spans="1:29" ht="12.75" customHeight="1">
      <c r="A22" s="4" t="s">
        <v>84</v>
      </c>
      <c r="B22" s="5">
        <v>20776</v>
      </c>
      <c r="C22" s="5">
        <v>987</v>
      </c>
      <c r="D22" s="5">
        <v>1017</v>
      </c>
      <c r="E22" s="5">
        <v>967</v>
      </c>
      <c r="F22" s="5">
        <v>994</v>
      </c>
      <c r="G22" s="5">
        <v>40</v>
      </c>
      <c r="H22" s="5">
        <v>0</v>
      </c>
      <c r="I22" s="5">
        <v>0</v>
      </c>
      <c r="J22" s="5">
        <v>20776</v>
      </c>
      <c r="K22" s="5">
        <v>987</v>
      </c>
      <c r="L22" s="5">
        <v>1017</v>
      </c>
      <c r="M22" s="5">
        <v>967</v>
      </c>
      <c r="N22" s="5">
        <v>994</v>
      </c>
      <c r="O22" s="5">
        <v>40</v>
      </c>
      <c r="P22" s="5">
        <v>41</v>
      </c>
      <c r="Q22" s="5">
        <v>0</v>
      </c>
      <c r="R22" s="5">
        <v>0</v>
      </c>
      <c r="S22" s="5">
        <f t="shared" si="0"/>
        <v>24822</v>
      </c>
      <c r="T22" s="15">
        <f t="shared" ref="T22:U22" si="63">+J22-B22</f>
        <v>0</v>
      </c>
      <c r="U22" s="15">
        <f t="shared" si="63"/>
        <v>0</v>
      </c>
      <c r="V22" s="4">
        <f t="shared" si="2"/>
        <v>0</v>
      </c>
      <c r="W22" s="4">
        <f t="shared" ref="W22:Y22" si="64">+M22-E22</f>
        <v>0</v>
      </c>
      <c r="X22" s="4">
        <f t="shared" si="64"/>
        <v>0</v>
      </c>
      <c r="Y22" s="4">
        <f t="shared" si="64"/>
        <v>0</v>
      </c>
      <c r="Z22" s="4">
        <f t="shared" ref="Z22:AA22" si="65">+Q22-H22</f>
        <v>0</v>
      </c>
      <c r="AA22" s="4">
        <f t="shared" si="65"/>
        <v>0</v>
      </c>
      <c r="AB22" s="16">
        <f t="shared" si="5"/>
        <v>0</v>
      </c>
      <c r="AC22" s="4"/>
    </row>
    <row r="23" spans="1:29" ht="12.75" customHeight="1">
      <c r="A23" s="4" t="s">
        <v>85</v>
      </c>
      <c r="B23" s="5">
        <v>142</v>
      </c>
      <c r="C23" s="5">
        <v>520</v>
      </c>
      <c r="D23" s="5">
        <v>615</v>
      </c>
      <c r="E23" s="5">
        <v>628</v>
      </c>
      <c r="F23" s="5">
        <v>734</v>
      </c>
      <c r="G23" s="5">
        <v>4</v>
      </c>
      <c r="H23" s="5">
        <v>1</v>
      </c>
      <c r="I23" s="5">
        <v>0</v>
      </c>
      <c r="J23" s="5">
        <v>142</v>
      </c>
      <c r="K23" s="5">
        <v>520</v>
      </c>
      <c r="L23" s="5">
        <v>615</v>
      </c>
      <c r="M23" s="5">
        <v>628</v>
      </c>
      <c r="N23" s="5">
        <v>734</v>
      </c>
      <c r="O23" s="5">
        <v>4</v>
      </c>
      <c r="P23" s="5">
        <v>6</v>
      </c>
      <c r="Q23" s="5">
        <v>1</v>
      </c>
      <c r="R23" s="5">
        <v>0</v>
      </c>
      <c r="S23" s="5">
        <f t="shared" si="0"/>
        <v>2650</v>
      </c>
      <c r="T23" s="15">
        <f t="shared" ref="T23:U23" si="66">+J23-B23</f>
        <v>0</v>
      </c>
      <c r="U23" s="15">
        <f t="shared" si="66"/>
        <v>0</v>
      </c>
      <c r="V23" s="4">
        <f t="shared" si="2"/>
        <v>0</v>
      </c>
      <c r="W23" s="4">
        <f t="shared" ref="W23:Y23" si="67">+M23-E23</f>
        <v>0</v>
      </c>
      <c r="X23" s="4">
        <f t="shared" si="67"/>
        <v>0</v>
      </c>
      <c r="Y23" s="4">
        <f t="shared" si="67"/>
        <v>0</v>
      </c>
      <c r="Z23" s="4">
        <f t="shared" ref="Z23:AA23" si="68">+Q23-H23</f>
        <v>0</v>
      </c>
      <c r="AA23" s="4">
        <f t="shared" si="68"/>
        <v>0</v>
      </c>
      <c r="AB23" s="16">
        <f t="shared" si="5"/>
        <v>0</v>
      </c>
      <c r="AC23" s="4"/>
    </row>
    <row r="24" spans="1:29" ht="12.75" customHeight="1">
      <c r="A24" s="4" t="s">
        <v>86</v>
      </c>
      <c r="B24" s="5">
        <v>734</v>
      </c>
      <c r="C24" s="5">
        <v>1403</v>
      </c>
      <c r="D24" s="5">
        <v>1796</v>
      </c>
      <c r="E24" s="5">
        <v>1783</v>
      </c>
      <c r="F24" s="5">
        <v>1851</v>
      </c>
      <c r="G24" s="5">
        <v>77</v>
      </c>
      <c r="H24" s="5">
        <v>184</v>
      </c>
      <c r="I24" s="5">
        <v>115</v>
      </c>
      <c r="J24" s="5">
        <v>748</v>
      </c>
      <c r="K24" s="5">
        <v>1426</v>
      </c>
      <c r="L24" s="5">
        <v>1826</v>
      </c>
      <c r="M24" s="5">
        <v>1810</v>
      </c>
      <c r="N24" s="5">
        <v>1875</v>
      </c>
      <c r="O24" s="5">
        <v>78</v>
      </c>
      <c r="P24" s="5">
        <v>70</v>
      </c>
      <c r="Q24" s="5">
        <v>184</v>
      </c>
      <c r="R24" s="5">
        <v>115</v>
      </c>
      <c r="S24" s="5">
        <f t="shared" si="0"/>
        <v>8132</v>
      </c>
      <c r="T24" s="15">
        <f t="shared" ref="T24:U24" si="69">+J24-B24</f>
        <v>14</v>
      </c>
      <c r="U24" s="15">
        <f t="shared" si="69"/>
        <v>23</v>
      </c>
      <c r="V24" s="4">
        <f t="shared" si="2"/>
        <v>30</v>
      </c>
      <c r="W24" s="4">
        <f t="shared" ref="W24:Y24" si="70">+M24-E24</f>
        <v>27</v>
      </c>
      <c r="X24" s="4">
        <f t="shared" si="70"/>
        <v>24</v>
      </c>
      <c r="Y24" s="4">
        <f t="shared" si="70"/>
        <v>1</v>
      </c>
      <c r="Z24" s="4">
        <f t="shared" ref="Z24:AA24" si="71">+Q24-H24</f>
        <v>0</v>
      </c>
      <c r="AA24" s="4">
        <f t="shared" si="71"/>
        <v>0</v>
      </c>
      <c r="AB24" s="16">
        <f t="shared" si="5"/>
        <v>119</v>
      </c>
      <c r="AC24" s="4"/>
    </row>
    <row r="25" spans="1:29" ht="12.75" customHeight="1">
      <c r="A25" s="4" t="s">
        <v>87</v>
      </c>
      <c r="B25" s="5">
        <v>217</v>
      </c>
      <c r="C25" s="5">
        <v>1419</v>
      </c>
      <c r="D25" s="5">
        <v>1589</v>
      </c>
      <c r="E25" s="5">
        <v>1579</v>
      </c>
      <c r="F25" s="5">
        <v>3968</v>
      </c>
      <c r="G25" s="5">
        <v>177</v>
      </c>
      <c r="H25" s="5">
        <v>250</v>
      </c>
      <c r="I25" s="5">
        <v>21</v>
      </c>
      <c r="J25" s="5">
        <v>217</v>
      </c>
      <c r="K25" s="5">
        <v>1419</v>
      </c>
      <c r="L25" s="5">
        <v>1589</v>
      </c>
      <c r="M25" s="5">
        <v>1579</v>
      </c>
      <c r="N25" s="5">
        <v>3968</v>
      </c>
      <c r="O25" s="5">
        <v>177</v>
      </c>
      <c r="P25" s="5">
        <v>27</v>
      </c>
      <c r="Q25" s="5">
        <v>250</v>
      </c>
      <c r="R25" s="5">
        <v>21</v>
      </c>
      <c r="S25" s="5">
        <f t="shared" si="0"/>
        <v>9247</v>
      </c>
      <c r="T25" s="15">
        <f t="shared" ref="T25:U25" si="72">+J25-B25</f>
        <v>0</v>
      </c>
      <c r="U25" s="15">
        <f t="shared" si="72"/>
        <v>0</v>
      </c>
      <c r="V25" s="4">
        <f t="shared" si="2"/>
        <v>0</v>
      </c>
      <c r="W25" s="4">
        <f t="shared" ref="W25:Y25" si="73">+M25-E25</f>
        <v>0</v>
      </c>
      <c r="X25" s="4">
        <f t="shared" si="73"/>
        <v>0</v>
      </c>
      <c r="Y25" s="4">
        <f t="shared" si="73"/>
        <v>0</v>
      </c>
      <c r="Z25" s="4">
        <f t="shared" ref="Z25:AA25" si="74">+Q25-H25</f>
        <v>0</v>
      </c>
      <c r="AA25" s="4">
        <f t="shared" si="74"/>
        <v>0</v>
      </c>
      <c r="AB25" s="16">
        <f t="shared" si="5"/>
        <v>0</v>
      </c>
      <c r="AC25" s="4"/>
    </row>
    <row r="26" spans="1:29" ht="12.75" customHeight="1">
      <c r="A26" s="4" t="s">
        <v>88</v>
      </c>
      <c r="B26" s="5">
        <v>410</v>
      </c>
      <c r="C26" s="5">
        <v>2386</v>
      </c>
      <c r="D26" s="5">
        <v>2836</v>
      </c>
      <c r="E26" s="5">
        <v>2919</v>
      </c>
      <c r="F26" s="5">
        <v>2675</v>
      </c>
      <c r="G26" s="5">
        <v>16</v>
      </c>
      <c r="H26" s="5">
        <v>221</v>
      </c>
      <c r="I26" s="5">
        <v>51</v>
      </c>
      <c r="J26" s="5">
        <v>417</v>
      </c>
      <c r="K26" s="5">
        <v>2441</v>
      </c>
      <c r="L26" s="5">
        <v>2902</v>
      </c>
      <c r="M26" s="5">
        <v>2985</v>
      </c>
      <c r="N26" s="5">
        <v>2741</v>
      </c>
      <c r="O26" s="5">
        <v>16</v>
      </c>
      <c r="P26" s="5">
        <v>34</v>
      </c>
      <c r="Q26" s="5">
        <v>221</v>
      </c>
      <c r="R26" s="5">
        <v>51</v>
      </c>
      <c r="S26" s="5">
        <f t="shared" si="0"/>
        <v>11808</v>
      </c>
      <c r="T26" s="15">
        <f t="shared" ref="T26:U26" si="75">+J26-B26</f>
        <v>7</v>
      </c>
      <c r="U26" s="15">
        <f t="shared" si="75"/>
        <v>55</v>
      </c>
      <c r="V26" s="4">
        <f t="shared" si="2"/>
        <v>66</v>
      </c>
      <c r="W26" s="4">
        <f t="shared" ref="W26:Y26" si="76">+M26-E26</f>
        <v>66</v>
      </c>
      <c r="X26" s="4">
        <f t="shared" si="76"/>
        <v>66</v>
      </c>
      <c r="Y26" s="4">
        <f t="shared" si="76"/>
        <v>0</v>
      </c>
      <c r="Z26" s="4">
        <f t="shared" ref="Z26:AA26" si="77">+Q26-H26</f>
        <v>0</v>
      </c>
      <c r="AA26" s="4">
        <f t="shared" si="77"/>
        <v>0</v>
      </c>
      <c r="AB26" s="16">
        <f t="shared" si="5"/>
        <v>260</v>
      </c>
      <c r="AC26" s="4"/>
    </row>
    <row r="27" spans="1:29" ht="12.75" customHeight="1">
      <c r="A27" s="4" t="s">
        <v>89</v>
      </c>
      <c r="B27" s="5">
        <v>40</v>
      </c>
      <c r="C27" s="5">
        <v>135</v>
      </c>
      <c r="D27" s="5">
        <v>204</v>
      </c>
      <c r="E27" s="5">
        <v>181</v>
      </c>
      <c r="F27" s="5">
        <v>168</v>
      </c>
      <c r="G27" s="5">
        <v>24</v>
      </c>
      <c r="H27" s="5">
        <v>1</v>
      </c>
      <c r="I27" s="5">
        <v>0</v>
      </c>
      <c r="J27" s="5">
        <v>40</v>
      </c>
      <c r="K27" s="5">
        <v>136</v>
      </c>
      <c r="L27" s="5">
        <v>205</v>
      </c>
      <c r="M27" s="5">
        <v>182</v>
      </c>
      <c r="N27" s="5">
        <v>169</v>
      </c>
      <c r="O27" s="5">
        <v>24</v>
      </c>
      <c r="P27" s="5">
        <v>22</v>
      </c>
      <c r="Q27" s="5">
        <v>1</v>
      </c>
      <c r="R27" s="5">
        <v>0</v>
      </c>
      <c r="S27" s="5">
        <f t="shared" si="0"/>
        <v>779</v>
      </c>
      <c r="T27" s="15">
        <f t="shared" ref="T27:U27" si="78">+J27-B27</f>
        <v>0</v>
      </c>
      <c r="U27" s="15">
        <f t="shared" si="78"/>
        <v>1</v>
      </c>
      <c r="V27" s="4">
        <f t="shared" si="2"/>
        <v>1</v>
      </c>
      <c r="W27" s="4">
        <f t="shared" ref="W27:Y27" si="79">+M27-E27</f>
        <v>1</v>
      </c>
      <c r="X27" s="4">
        <f t="shared" si="79"/>
        <v>1</v>
      </c>
      <c r="Y27" s="4">
        <f t="shared" si="79"/>
        <v>0</v>
      </c>
      <c r="Z27" s="4">
        <f t="shared" ref="Z27:AA27" si="80">+Q27-H27</f>
        <v>0</v>
      </c>
      <c r="AA27" s="4">
        <f t="shared" si="80"/>
        <v>0</v>
      </c>
      <c r="AB27" s="16">
        <f t="shared" si="5"/>
        <v>4</v>
      </c>
      <c r="AC27" s="4"/>
    </row>
    <row r="28" spans="1:29" ht="12.75" customHeight="1">
      <c r="A28" s="4" t="s">
        <v>90</v>
      </c>
      <c r="B28" s="5">
        <v>336</v>
      </c>
      <c r="C28" s="5">
        <v>507</v>
      </c>
      <c r="D28" s="5">
        <v>546</v>
      </c>
      <c r="E28" s="5">
        <v>496</v>
      </c>
      <c r="F28" s="5">
        <v>495</v>
      </c>
      <c r="G28" s="5">
        <v>47</v>
      </c>
      <c r="H28" s="5">
        <v>191</v>
      </c>
      <c r="I28" s="5">
        <v>0</v>
      </c>
      <c r="J28" s="5">
        <v>342</v>
      </c>
      <c r="K28" s="5">
        <v>530</v>
      </c>
      <c r="L28" s="5">
        <v>570</v>
      </c>
      <c r="M28" s="5">
        <v>516</v>
      </c>
      <c r="N28" s="5">
        <v>516</v>
      </c>
      <c r="O28" s="5">
        <v>51</v>
      </c>
      <c r="P28" s="5">
        <v>52</v>
      </c>
      <c r="Q28" s="5">
        <v>191</v>
      </c>
      <c r="R28" s="5">
        <v>0</v>
      </c>
      <c r="S28" s="5">
        <f t="shared" si="0"/>
        <v>2768</v>
      </c>
      <c r="T28" s="15">
        <f t="shared" ref="T28:U28" si="81">+J28-B28</f>
        <v>6</v>
      </c>
      <c r="U28" s="15">
        <f t="shared" si="81"/>
        <v>23</v>
      </c>
      <c r="V28" s="4">
        <f t="shared" si="2"/>
        <v>24</v>
      </c>
      <c r="W28" s="4">
        <f t="shared" ref="W28:Y28" si="82">+M28-E28</f>
        <v>20</v>
      </c>
      <c r="X28" s="4">
        <f t="shared" si="82"/>
        <v>21</v>
      </c>
      <c r="Y28" s="4">
        <f t="shared" si="82"/>
        <v>4</v>
      </c>
      <c r="Z28" s="4">
        <f t="shared" ref="Z28:AA28" si="83">+Q28-H28</f>
        <v>0</v>
      </c>
      <c r="AA28" s="4">
        <f t="shared" si="83"/>
        <v>0</v>
      </c>
      <c r="AB28" s="16">
        <f t="shared" si="5"/>
        <v>98</v>
      </c>
      <c r="AC28" s="4"/>
    </row>
    <row r="29" spans="1:29" ht="12.75" customHeight="1">
      <c r="A29" s="4" t="s">
        <v>91</v>
      </c>
      <c r="B29" s="5">
        <v>25390</v>
      </c>
      <c r="C29" s="5">
        <v>395</v>
      </c>
      <c r="D29" s="5">
        <v>417</v>
      </c>
      <c r="E29" s="5">
        <v>382</v>
      </c>
      <c r="F29" s="5">
        <v>284</v>
      </c>
      <c r="G29" s="5">
        <v>14</v>
      </c>
      <c r="H29" s="5">
        <v>25</v>
      </c>
      <c r="I29" s="5">
        <v>0</v>
      </c>
      <c r="J29" s="5">
        <v>25390</v>
      </c>
      <c r="K29" s="5">
        <v>395</v>
      </c>
      <c r="L29" s="5">
        <v>417</v>
      </c>
      <c r="M29" s="5">
        <v>382</v>
      </c>
      <c r="N29" s="5">
        <v>284</v>
      </c>
      <c r="O29" s="5">
        <v>14</v>
      </c>
      <c r="P29" s="5">
        <v>4</v>
      </c>
      <c r="Q29" s="5">
        <v>25</v>
      </c>
      <c r="R29" s="5">
        <v>0</v>
      </c>
      <c r="S29" s="5">
        <f t="shared" si="0"/>
        <v>26911</v>
      </c>
      <c r="T29" s="15">
        <f t="shared" ref="T29:U29" si="84">+J29-B29</f>
        <v>0</v>
      </c>
      <c r="U29" s="15">
        <f t="shared" si="84"/>
        <v>0</v>
      </c>
      <c r="V29" s="4">
        <f t="shared" si="2"/>
        <v>0</v>
      </c>
      <c r="W29" s="4">
        <f t="shared" ref="W29:Y29" si="85">+M29-E29</f>
        <v>0</v>
      </c>
      <c r="X29" s="4">
        <f t="shared" si="85"/>
        <v>0</v>
      </c>
      <c r="Y29" s="4">
        <f t="shared" si="85"/>
        <v>0</v>
      </c>
      <c r="Z29" s="4">
        <f t="shared" ref="Z29:AA29" si="86">+Q29-H29</f>
        <v>0</v>
      </c>
      <c r="AA29" s="4">
        <f t="shared" si="86"/>
        <v>0</v>
      </c>
      <c r="AB29" s="16">
        <f t="shared" si="5"/>
        <v>0</v>
      </c>
      <c r="AC29" s="4"/>
    </row>
    <row r="30" spans="1:29" ht="12.75" customHeight="1">
      <c r="A30" s="4" t="s">
        <v>92</v>
      </c>
      <c r="B30" s="5">
        <v>798</v>
      </c>
      <c r="C30" s="5">
        <v>1803</v>
      </c>
      <c r="D30" s="5">
        <v>3006</v>
      </c>
      <c r="E30" s="5">
        <v>2095</v>
      </c>
      <c r="F30" s="5">
        <v>2619</v>
      </c>
      <c r="G30" s="5">
        <v>418</v>
      </c>
      <c r="H30" s="5">
        <v>984</v>
      </c>
      <c r="I30" s="5">
        <v>48</v>
      </c>
      <c r="J30" s="5">
        <v>798</v>
      </c>
      <c r="K30" s="5">
        <v>1807</v>
      </c>
      <c r="L30" s="5">
        <v>3021</v>
      </c>
      <c r="M30" s="5">
        <v>2111</v>
      </c>
      <c r="N30" s="5">
        <v>2622</v>
      </c>
      <c r="O30" s="5">
        <v>419</v>
      </c>
      <c r="P30" s="5">
        <v>363</v>
      </c>
      <c r="Q30" s="5">
        <v>984</v>
      </c>
      <c r="R30" s="5">
        <v>48</v>
      </c>
      <c r="S30" s="5">
        <f t="shared" si="0"/>
        <v>12173</v>
      </c>
      <c r="T30" s="15">
        <f t="shared" ref="T30:U30" si="87">+J30-B30</f>
        <v>0</v>
      </c>
      <c r="U30" s="15">
        <f t="shared" si="87"/>
        <v>4</v>
      </c>
      <c r="V30" s="4">
        <f t="shared" si="2"/>
        <v>15</v>
      </c>
      <c r="W30" s="4">
        <f t="shared" ref="W30:Y30" si="88">+M30-E30</f>
        <v>16</v>
      </c>
      <c r="X30" s="4">
        <f t="shared" si="88"/>
        <v>3</v>
      </c>
      <c r="Y30" s="4">
        <f t="shared" si="88"/>
        <v>1</v>
      </c>
      <c r="Z30" s="4">
        <f t="shared" ref="Z30:AA30" si="89">+Q30-H30</f>
        <v>0</v>
      </c>
      <c r="AA30" s="4">
        <f t="shared" si="89"/>
        <v>0</v>
      </c>
      <c r="AB30" s="16">
        <f t="shared" si="5"/>
        <v>39</v>
      </c>
      <c r="AC30" s="4"/>
    </row>
    <row r="31" spans="1:29" ht="12.75" customHeight="1">
      <c r="A31" s="4" t="s">
        <v>243</v>
      </c>
      <c r="B31" s="5">
        <v>201</v>
      </c>
      <c r="C31" s="5">
        <v>525</v>
      </c>
      <c r="D31" s="5">
        <v>842</v>
      </c>
      <c r="E31" s="5">
        <v>733</v>
      </c>
      <c r="F31" s="5">
        <v>733</v>
      </c>
      <c r="G31" s="5">
        <v>366</v>
      </c>
      <c r="H31" s="5">
        <v>536</v>
      </c>
      <c r="I31" s="5">
        <v>7</v>
      </c>
      <c r="J31" s="5">
        <v>201</v>
      </c>
      <c r="K31" s="5">
        <v>529</v>
      </c>
      <c r="L31" s="5">
        <v>848</v>
      </c>
      <c r="M31" s="5">
        <v>733</v>
      </c>
      <c r="N31" s="5">
        <v>733</v>
      </c>
      <c r="O31" s="5">
        <v>372</v>
      </c>
      <c r="P31" s="5">
        <v>454</v>
      </c>
      <c r="Q31" s="5">
        <v>549</v>
      </c>
      <c r="R31" s="5">
        <v>7</v>
      </c>
      <c r="S31" s="5">
        <f t="shared" si="0"/>
        <v>4426</v>
      </c>
      <c r="T31" s="15">
        <f t="shared" ref="T31:U31" si="90">+J31-B31</f>
        <v>0</v>
      </c>
      <c r="U31" s="15">
        <f t="shared" si="90"/>
        <v>4</v>
      </c>
      <c r="V31" s="4">
        <f t="shared" si="2"/>
        <v>6</v>
      </c>
      <c r="W31" s="4">
        <f t="shared" ref="W31:Y31" si="91">+M31-E31</f>
        <v>0</v>
      </c>
      <c r="X31" s="4">
        <f t="shared" si="91"/>
        <v>0</v>
      </c>
      <c r="Y31" s="4">
        <f t="shared" si="91"/>
        <v>6</v>
      </c>
      <c r="Z31" s="4">
        <f t="shared" ref="Z31:AA31" si="92">+Q31-H31</f>
        <v>13</v>
      </c>
      <c r="AA31" s="4">
        <f t="shared" si="92"/>
        <v>0</v>
      </c>
      <c r="AB31" s="16">
        <f t="shared" si="5"/>
        <v>29</v>
      </c>
      <c r="AC31" s="4"/>
    </row>
    <row r="32" spans="1:29" ht="12.75" customHeight="1">
      <c r="A32" s="4" t="s">
        <v>94</v>
      </c>
      <c r="B32" s="5">
        <v>2409</v>
      </c>
      <c r="C32" s="5">
        <v>2024</v>
      </c>
      <c r="D32" s="5">
        <v>2463</v>
      </c>
      <c r="E32" s="5">
        <v>2577</v>
      </c>
      <c r="F32" s="5">
        <v>2614</v>
      </c>
      <c r="G32" s="5">
        <v>0</v>
      </c>
      <c r="H32" s="5">
        <v>3</v>
      </c>
      <c r="I32" s="5">
        <v>1</v>
      </c>
      <c r="J32" s="5">
        <v>2409</v>
      </c>
      <c r="K32" s="5">
        <v>2024</v>
      </c>
      <c r="L32" s="5">
        <v>2463</v>
      </c>
      <c r="M32" s="5">
        <v>2577</v>
      </c>
      <c r="N32" s="5">
        <v>2614</v>
      </c>
      <c r="O32" s="5">
        <v>0</v>
      </c>
      <c r="P32" s="5">
        <v>0</v>
      </c>
      <c r="Q32" s="5">
        <v>3</v>
      </c>
      <c r="R32" s="5">
        <v>1</v>
      </c>
      <c r="S32" s="5">
        <f t="shared" si="0"/>
        <v>12091</v>
      </c>
      <c r="T32" s="15">
        <f t="shared" ref="T32:U32" si="93">+J32-B32</f>
        <v>0</v>
      </c>
      <c r="U32" s="15">
        <f t="shared" si="93"/>
        <v>0</v>
      </c>
      <c r="V32" s="4">
        <f t="shared" si="2"/>
        <v>0</v>
      </c>
      <c r="W32" s="4">
        <f t="shared" ref="W32:Y32" si="94">+M32-E32</f>
        <v>0</v>
      </c>
      <c r="X32" s="4">
        <f t="shared" si="94"/>
        <v>0</v>
      </c>
      <c r="Y32" s="4">
        <f t="shared" si="94"/>
        <v>0</v>
      </c>
      <c r="Z32" s="4">
        <f t="shared" ref="Z32:AA32" si="95">+Q32-H32</f>
        <v>0</v>
      </c>
      <c r="AA32" s="4">
        <f t="shared" si="95"/>
        <v>0</v>
      </c>
      <c r="AB32" s="16">
        <f t="shared" si="5"/>
        <v>0</v>
      </c>
      <c r="AC32" s="4"/>
    </row>
    <row r="33" spans="1:29" ht="12.75" customHeight="1">
      <c r="A33" s="4" t="s">
        <v>95</v>
      </c>
      <c r="B33" s="5">
        <v>242</v>
      </c>
      <c r="C33" s="5">
        <v>275</v>
      </c>
      <c r="D33" s="5">
        <v>359</v>
      </c>
      <c r="E33" s="5">
        <v>400</v>
      </c>
      <c r="F33" s="5">
        <v>450</v>
      </c>
      <c r="G33" s="5">
        <v>72</v>
      </c>
      <c r="H33" s="5">
        <v>229</v>
      </c>
      <c r="I33" s="5">
        <v>5</v>
      </c>
      <c r="J33" s="5">
        <v>242</v>
      </c>
      <c r="K33" s="5">
        <v>275</v>
      </c>
      <c r="L33" s="5">
        <v>359</v>
      </c>
      <c r="M33" s="5">
        <v>400</v>
      </c>
      <c r="N33" s="5">
        <v>450</v>
      </c>
      <c r="O33" s="5">
        <v>72</v>
      </c>
      <c r="P33" s="5">
        <v>82</v>
      </c>
      <c r="Q33" s="5">
        <v>229</v>
      </c>
      <c r="R33" s="5">
        <v>5</v>
      </c>
      <c r="S33" s="5">
        <f t="shared" si="0"/>
        <v>2114</v>
      </c>
      <c r="T33" s="15">
        <f t="shared" ref="T33:U33" si="96">+J33-B33</f>
        <v>0</v>
      </c>
      <c r="U33" s="15">
        <f t="shared" si="96"/>
        <v>0</v>
      </c>
      <c r="V33" s="4">
        <f t="shared" si="2"/>
        <v>0</v>
      </c>
      <c r="W33" s="4">
        <f t="shared" ref="W33:Y33" si="97">+M33-E33</f>
        <v>0</v>
      </c>
      <c r="X33" s="4">
        <f t="shared" si="97"/>
        <v>0</v>
      </c>
      <c r="Y33" s="4">
        <f t="shared" si="97"/>
        <v>0</v>
      </c>
      <c r="Z33" s="4">
        <f t="shared" ref="Z33:AA33" si="98">+Q33-H33</f>
        <v>0</v>
      </c>
      <c r="AA33" s="4">
        <f t="shared" si="98"/>
        <v>0</v>
      </c>
      <c r="AB33" s="16">
        <f t="shared" si="5"/>
        <v>0</v>
      </c>
      <c r="AC33" s="4"/>
    </row>
    <row r="34" spans="1:29" ht="12.75" customHeight="1">
      <c r="A34" s="4" t="s">
        <v>96</v>
      </c>
      <c r="B34" s="5">
        <v>213</v>
      </c>
      <c r="C34" s="5">
        <v>348</v>
      </c>
      <c r="D34" s="5">
        <v>512</v>
      </c>
      <c r="E34" s="5">
        <v>395</v>
      </c>
      <c r="F34" s="5">
        <v>301</v>
      </c>
      <c r="G34" s="5">
        <v>48</v>
      </c>
      <c r="H34" s="5">
        <v>56</v>
      </c>
      <c r="I34" s="5">
        <v>0</v>
      </c>
      <c r="J34" s="5">
        <v>213</v>
      </c>
      <c r="K34" s="5">
        <v>348</v>
      </c>
      <c r="L34" s="5">
        <v>512</v>
      </c>
      <c r="M34" s="5">
        <v>395</v>
      </c>
      <c r="N34" s="5">
        <v>301</v>
      </c>
      <c r="O34" s="5">
        <v>48</v>
      </c>
      <c r="P34" s="5">
        <v>45</v>
      </c>
      <c r="Q34" s="5">
        <v>56</v>
      </c>
      <c r="R34" s="5">
        <v>0</v>
      </c>
      <c r="S34" s="5">
        <f t="shared" si="0"/>
        <v>1918</v>
      </c>
      <c r="T34" s="15">
        <f t="shared" ref="T34:U34" si="99">+J34-B34</f>
        <v>0</v>
      </c>
      <c r="U34" s="15">
        <f t="shared" si="99"/>
        <v>0</v>
      </c>
      <c r="V34" s="4">
        <f t="shared" si="2"/>
        <v>0</v>
      </c>
      <c r="W34" s="4">
        <f t="shared" ref="W34:Y34" si="100">+M34-E34</f>
        <v>0</v>
      </c>
      <c r="X34" s="4">
        <f t="shared" si="100"/>
        <v>0</v>
      </c>
      <c r="Y34" s="4">
        <f t="shared" si="100"/>
        <v>0</v>
      </c>
      <c r="Z34" s="4">
        <f t="shared" ref="Z34:AA34" si="101">+Q34-H34</f>
        <v>0</v>
      </c>
      <c r="AA34" s="4">
        <f t="shared" si="101"/>
        <v>0</v>
      </c>
      <c r="AB34" s="16">
        <f t="shared" si="5"/>
        <v>0</v>
      </c>
      <c r="AC34" s="4"/>
    </row>
    <row r="35" spans="1:29" ht="12.75" customHeight="1">
      <c r="A35" s="4" t="s">
        <v>97</v>
      </c>
      <c r="B35" s="5">
        <v>335</v>
      </c>
      <c r="C35" s="5">
        <v>384</v>
      </c>
      <c r="D35" s="17">
        <v>481</v>
      </c>
      <c r="E35" s="17">
        <v>509</v>
      </c>
      <c r="F35" s="17">
        <v>526</v>
      </c>
      <c r="G35" s="5">
        <v>12</v>
      </c>
      <c r="H35" s="5">
        <v>218</v>
      </c>
      <c r="I35" s="5">
        <v>61</v>
      </c>
      <c r="J35" s="5">
        <v>336</v>
      </c>
      <c r="K35" s="5">
        <v>384</v>
      </c>
      <c r="L35" s="17">
        <v>480</v>
      </c>
      <c r="M35" s="17">
        <v>508</v>
      </c>
      <c r="N35" s="17">
        <v>525</v>
      </c>
      <c r="O35" s="5">
        <v>12</v>
      </c>
      <c r="P35" s="5">
        <v>2</v>
      </c>
      <c r="Q35" s="5">
        <v>218</v>
      </c>
      <c r="R35" s="5">
        <v>61</v>
      </c>
      <c r="S35" s="5">
        <f t="shared" si="0"/>
        <v>2526</v>
      </c>
      <c r="T35" s="15">
        <f t="shared" ref="T35:U35" si="102">+J35-B35</f>
        <v>1</v>
      </c>
      <c r="U35" s="15">
        <f t="shared" si="102"/>
        <v>0</v>
      </c>
      <c r="V35" s="19">
        <v>0</v>
      </c>
      <c r="W35" s="19">
        <v>0</v>
      </c>
      <c r="X35" s="19">
        <v>0</v>
      </c>
      <c r="Y35" s="4">
        <f>+O35-G35</f>
        <v>0</v>
      </c>
      <c r="Z35" s="4">
        <f t="shared" ref="Z35:AA35" si="103">+Q35-H35</f>
        <v>0</v>
      </c>
      <c r="AA35" s="4">
        <f t="shared" si="103"/>
        <v>0</v>
      </c>
      <c r="AB35" s="16">
        <f t="shared" si="5"/>
        <v>1</v>
      </c>
      <c r="AC35" s="4"/>
    </row>
    <row r="36" spans="1:29" ht="12.75" customHeight="1">
      <c r="A36" s="4" t="s">
        <v>98</v>
      </c>
      <c r="B36" s="5">
        <v>9</v>
      </c>
      <c r="C36" s="5">
        <v>34</v>
      </c>
      <c r="D36" s="5">
        <v>41</v>
      </c>
      <c r="E36" s="5">
        <v>25</v>
      </c>
      <c r="F36" s="5">
        <v>28</v>
      </c>
      <c r="G36" s="5">
        <v>15</v>
      </c>
      <c r="H36" s="5">
        <v>0</v>
      </c>
      <c r="I36" s="5">
        <v>0</v>
      </c>
      <c r="J36" s="5">
        <v>9</v>
      </c>
      <c r="K36" s="5">
        <v>34</v>
      </c>
      <c r="L36" s="5">
        <v>41</v>
      </c>
      <c r="M36" s="5">
        <v>25</v>
      </c>
      <c r="N36" s="5">
        <v>28</v>
      </c>
      <c r="O36" s="5">
        <v>15</v>
      </c>
      <c r="P36" s="5">
        <v>13</v>
      </c>
      <c r="Q36" s="5">
        <v>0</v>
      </c>
      <c r="R36" s="5">
        <v>0</v>
      </c>
      <c r="S36" s="5">
        <f t="shared" si="0"/>
        <v>165</v>
      </c>
      <c r="T36" s="15">
        <f t="shared" ref="T36:U36" si="104">+J36-B36</f>
        <v>0</v>
      </c>
      <c r="U36" s="15">
        <f t="shared" si="104"/>
        <v>0</v>
      </c>
      <c r="V36" s="4">
        <f t="shared" ref="V36:V44" si="105">L36-D36</f>
        <v>0</v>
      </c>
      <c r="W36" s="4">
        <f t="shared" ref="W36:Y36" si="106">+M36-E36</f>
        <v>0</v>
      </c>
      <c r="X36" s="4">
        <f t="shared" si="106"/>
        <v>0</v>
      </c>
      <c r="Y36" s="4">
        <f t="shared" si="106"/>
        <v>0</v>
      </c>
      <c r="Z36" s="4">
        <f t="shared" ref="Z36:AA36" si="107">+Q36-H36</f>
        <v>0</v>
      </c>
      <c r="AA36" s="4">
        <f t="shared" si="107"/>
        <v>0</v>
      </c>
      <c r="AB36" s="16">
        <f t="shared" si="5"/>
        <v>0</v>
      </c>
      <c r="AC36" s="4"/>
    </row>
    <row r="37" spans="1:29" ht="12.75" customHeight="1">
      <c r="A37" s="4" t="s">
        <v>99</v>
      </c>
      <c r="B37" s="5">
        <v>1387</v>
      </c>
      <c r="C37" s="5">
        <v>1950</v>
      </c>
      <c r="D37" s="5">
        <v>2542</v>
      </c>
      <c r="E37" s="5">
        <v>2618</v>
      </c>
      <c r="F37" s="5">
        <v>2678</v>
      </c>
      <c r="G37" s="5">
        <v>74</v>
      </c>
      <c r="H37" s="5">
        <v>268</v>
      </c>
      <c r="I37" s="5">
        <v>2</v>
      </c>
      <c r="J37" s="5">
        <v>1387</v>
      </c>
      <c r="K37" s="5">
        <v>2073</v>
      </c>
      <c r="L37" s="5">
        <v>2709</v>
      </c>
      <c r="M37" s="5">
        <v>2790</v>
      </c>
      <c r="N37" s="5">
        <v>2852</v>
      </c>
      <c r="O37" s="5">
        <v>74</v>
      </c>
      <c r="P37" s="5">
        <v>37</v>
      </c>
      <c r="Q37" s="5">
        <v>268</v>
      </c>
      <c r="R37" s="5">
        <v>2</v>
      </c>
      <c r="S37" s="5">
        <f t="shared" si="0"/>
        <v>12192</v>
      </c>
      <c r="T37" s="15">
        <f t="shared" ref="T37:U37" si="108">+J37-B37</f>
        <v>0</v>
      </c>
      <c r="U37" s="15">
        <f t="shared" si="108"/>
        <v>123</v>
      </c>
      <c r="V37" s="4">
        <f t="shared" si="105"/>
        <v>167</v>
      </c>
      <c r="W37" s="4">
        <f t="shared" ref="W37:Y37" si="109">+M37-E37</f>
        <v>172</v>
      </c>
      <c r="X37" s="4">
        <f t="shared" si="109"/>
        <v>174</v>
      </c>
      <c r="Y37" s="4">
        <f t="shared" si="109"/>
        <v>0</v>
      </c>
      <c r="Z37" s="4">
        <f t="shared" ref="Z37:AA37" si="110">+Q37-H37</f>
        <v>0</v>
      </c>
      <c r="AA37" s="4">
        <f t="shared" si="110"/>
        <v>0</v>
      </c>
      <c r="AB37" s="16">
        <f t="shared" si="5"/>
        <v>636</v>
      </c>
      <c r="AC37" s="4"/>
    </row>
    <row r="38" spans="1:29" ht="12.75" customHeight="1">
      <c r="A38" s="4" t="s">
        <v>100</v>
      </c>
      <c r="B38" s="5">
        <v>38</v>
      </c>
      <c r="C38" s="5">
        <v>243</v>
      </c>
      <c r="D38" s="5">
        <v>328</v>
      </c>
      <c r="E38" s="5">
        <v>301</v>
      </c>
      <c r="F38" s="5">
        <v>321</v>
      </c>
      <c r="G38" s="5">
        <v>65</v>
      </c>
      <c r="H38" s="5">
        <v>60</v>
      </c>
      <c r="I38" s="5">
        <v>104</v>
      </c>
      <c r="J38" s="5">
        <v>38</v>
      </c>
      <c r="K38" s="5">
        <v>248</v>
      </c>
      <c r="L38" s="5">
        <v>333</v>
      </c>
      <c r="M38" s="5">
        <v>306</v>
      </c>
      <c r="N38" s="5">
        <v>327</v>
      </c>
      <c r="O38" s="5">
        <v>65</v>
      </c>
      <c r="P38" s="5">
        <v>26</v>
      </c>
      <c r="Q38" s="5">
        <v>69</v>
      </c>
      <c r="R38" s="5">
        <v>109</v>
      </c>
      <c r="S38" s="5">
        <f t="shared" si="0"/>
        <v>1521</v>
      </c>
      <c r="T38" s="15">
        <f t="shared" ref="T38:U38" si="111">+J38-B38</f>
        <v>0</v>
      </c>
      <c r="U38" s="15">
        <f t="shared" si="111"/>
        <v>5</v>
      </c>
      <c r="V38" s="4">
        <f t="shared" si="105"/>
        <v>5</v>
      </c>
      <c r="W38" s="4">
        <f t="shared" ref="W38:Y38" si="112">+M38-E38</f>
        <v>5</v>
      </c>
      <c r="X38" s="4">
        <f t="shared" si="112"/>
        <v>6</v>
      </c>
      <c r="Y38" s="4">
        <f t="shared" si="112"/>
        <v>0</v>
      </c>
      <c r="Z38" s="4">
        <f t="shared" ref="Z38:AA38" si="113">+Q38-H38</f>
        <v>9</v>
      </c>
      <c r="AA38" s="4">
        <f t="shared" si="113"/>
        <v>5</v>
      </c>
      <c r="AB38" s="16">
        <f t="shared" si="5"/>
        <v>35</v>
      </c>
      <c r="AC38" s="4"/>
    </row>
    <row r="39" spans="1:29" ht="12.75" customHeight="1">
      <c r="A39" s="19" t="s">
        <v>101</v>
      </c>
      <c r="B39" s="5">
        <v>3</v>
      </c>
      <c r="C39" s="5">
        <v>73</v>
      </c>
      <c r="D39" s="5">
        <v>77</v>
      </c>
      <c r="E39" s="5">
        <v>85</v>
      </c>
      <c r="F39" s="5">
        <v>80</v>
      </c>
      <c r="G39" s="5">
        <v>1</v>
      </c>
      <c r="H39" s="5">
        <v>77</v>
      </c>
      <c r="I39" s="5">
        <v>17</v>
      </c>
      <c r="J39" s="5">
        <v>3</v>
      </c>
      <c r="K39" s="5">
        <v>73</v>
      </c>
      <c r="L39" s="5">
        <v>77</v>
      </c>
      <c r="M39" s="5">
        <v>85</v>
      </c>
      <c r="N39" s="5">
        <v>80</v>
      </c>
      <c r="O39" s="5">
        <v>1</v>
      </c>
      <c r="P39" s="5">
        <v>1</v>
      </c>
      <c r="Q39" s="5">
        <v>77</v>
      </c>
      <c r="R39" s="5">
        <v>17</v>
      </c>
      <c r="S39" s="5">
        <f t="shared" si="0"/>
        <v>414</v>
      </c>
      <c r="T39" s="15">
        <f t="shared" ref="T39:U39" si="114">+J39-B39</f>
        <v>0</v>
      </c>
      <c r="U39" s="15">
        <f t="shared" si="114"/>
        <v>0</v>
      </c>
      <c r="V39" s="4">
        <f t="shared" si="105"/>
        <v>0</v>
      </c>
      <c r="W39" s="4">
        <f t="shared" ref="W39:Y39" si="115">+M39-E39</f>
        <v>0</v>
      </c>
      <c r="X39" s="4">
        <f t="shared" si="115"/>
        <v>0</v>
      </c>
      <c r="Y39" s="4">
        <f t="shared" si="115"/>
        <v>0</v>
      </c>
      <c r="Z39" s="4">
        <f t="shared" ref="Z39:AA39" si="116">+Q39-H39</f>
        <v>0</v>
      </c>
      <c r="AA39" s="4">
        <f t="shared" si="116"/>
        <v>0</v>
      </c>
      <c r="AB39" s="16">
        <f t="shared" si="5"/>
        <v>0</v>
      </c>
      <c r="AC39" s="4"/>
    </row>
    <row r="40" spans="1:29" ht="12.75" customHeight="1">
      <c r="A40" s="4" t="s">
        <v>102</v>
      </c>
      <c r="B40" s="5">
        <v>23</v>
      </c>
      <c r="C40" s="5">
        <v>247</v>
      </c>
      <c r="D40" s="5">
        <v>272</v>
      </c>
      <c r="E40" s="5">
        <v>248</v>
      </c>
      <c r="F40" s="5">
        <v>240</v>
      </c>
      <c r="G40" s="5">
        <v>2</v>
      </c>
      <c r="H40" s="5">
        <v>32</v>
      </c>
      <c r="I40" s="5">
        <v>15</v>
      </c>
      <c r="J40" s="5">
        <v>23</v>
      </c>
      <c r="K40" s="5">
        <v>247</v>
      </c>
      <c r="L40" s="5">
        <v>272</v>
      </c>
      <c r="M40" s="5">
        <v>248</v>
      </c>
      <c r="N40" s="5">
        <v>240</v>
      </c>
      <c r="O40" s="5">
        <v>2</v>
      </c>
      <c r="P40" s="5">
        <v>4</v>
      </c>
      <c r="Q40" s="5">
        <v>32</v>
      </c>
      <c r="R40" s="5">
        <v>15</v>
      </c>
      <c r="S40" s="5">
        <f t="shared" si="0"/>
        <v>1083</v>
      </c>
      <c r="T40" s="15">
        <f t="shared" ref="T40:U40" si="117">+J40-B40</f>
        <v>0</v>
      </c>
      <c r="U40" s="15">
        <f t="shared" si="117"/>
        <v>0</v>
      </c>
      <c r="V40" s="4">
        <f t="shared" si="105"/>
        <v>0</v>
      </c>
      <c r="W40" s="4">
        <f t="shared" ref="W40:Y40" si="118">+M40-E40</f>
        <v>0</v>
      </c>
      <c r="X40" s="4">
        <f t="shared" si="118"/>
        <v>0</v>
      </c>
      <c r="Y40" s="4">
        <f t="shared" si="118"/>
        <v>0</v>
      </c>
      <c r="Z40" s="4">
        <f t="shared" ref="Z40:AA40" si="119">+Q40-H40</f>
        <v>0</v>
      </c>
      <c r="AA40" s="4">
        <f t="shared" si="119"/>
        <v>0</v>
      </c>
      <c r="AB40" s="16">
        <f t="shared" si="5"/>
        <v>0</v>
      </c>
      <c r="AC40" s="4"/>
    </row>
    <row r="41" spans="1:29" ht="12.75" customHeight="1">
      <c r="A41" s="4" t="s">
        <v>103</v>
      </c>
      <c r="B41" s="5">
        <v>8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8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f t="shared" si="0"/>
        <v>8</v>
      </c>
      <c r="T41" s="15">
        <f t="shared" ref="T41:U41" si="120">+J41-B41</f>
        <v>0</v>
      </c>
      <c r="U41" s="15">
        <f t="shared" si="120"/>
        <v>0</v>
      </c>
      <c r="V41" s="4">
        <f t="shared" si="105"/>
        <v>0</v>
      </c>
      <c r="W41" s="4">
        <f t="shared" ref="W41:Y41" si="121">+M41-E41</f>
        <v>0</v>
      </c>
      <c r="X41" s="4">
        <f t="shared" si="121"/>
        <v>0</v>
      </c>
      <c r="Y41" s="4">
        <f t="shared" si="121"/>
        <v>0</v>
      </c>
      <c r="Z41" s="4">
        <f t="shared" ref="Z41:AA41" si="122">+Q41-H41</f>
        <v>0</v>
      </c>
      <c r="AA41" s="4">
        <f t="shared" si="122"/>
        <v>0</v>
      </c>
      <c r="AB41" s="16">
        <f t="shared" si="5"/>
        <v>0</v>
      </c>
      <c r="AC41" s="4"/>
    </row>
    <row r="42" spans="1:29" ht="12.75" customHeight="1">
      <c r="A42" s="4" t="s">
        <v>104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f t="shared" si="0"/>
        <v>0</v>
      </c>
      <c r="T42" s="15">
        <f t="shared" ref="T42:U42" si="123">+J42-B42</f>
        <v>0</v>
      </c>
      <c r="U42" s="15">
        <f t="shared" si="123"/>
        <v>0</v>
      </c>
      <c r="V42" s="4">
        <f t="shared" si="105"/>
        <v>0</v>
      </c>
      <c r="W42" s="4">
        <f t="shared" ref="W42:Y42" si="124">+M42-E42</f>
        <v>0</v>
      </c>
      <c r="X42" s="4">
        <f t="shared" si="124"/>
        <v>0</v>
      </c>
      <c r="Y42" s="4">
        <f t="shared" si="124"/>
        <v>0</v>
      </c>
      <c r="Z42" s="4">
        <f t="shared" ref="Z42:AA42" si="125">+Q42-H42</f>
        <v>0</v>
      </c>
      <c r="AA42" s="4">
        <f t="shared" si="125"/>
        <v>0</v>
      </c>
      <c r="AB42" s="16">
        <f t="shared" si="5"/>
        <v>0</v>
      </c>
      <c r="AC42" s="4"/>
    </row>
    <row r="43" spans="1:29" ht="12.75" customHeight="1">
      <c r="A43" s="4" t="s">
        <v>105</v>
      </c>
      <c r="B43" s="5">
        <v>98</v>
      </c>
      <c r="C43" s="5">
        <v>90</v>
      </c>
      <c r="D43" s="5">
        <v>110</v>
      </c>
      <c r="E43" s="5">
        <v>108</v>
      </c>
      <c r="F43" s="5">
        <v>95</v>
      </c>
      <c r="G43" s="5">
        <v>1</v>
      </c>
      <c r="H43" s="5">
        <v>17</v>
      </c>
      <c r="I43" s="5">
        <v>0</v>
      </c>
      <c r="J43" s="5">
        <v>99</v>
      </c>
      <c r="K43" s="5">
        <v>91</v>
      </c>
      <c r="L43" s="5">
        <v>111</v>
      </c>
      <c r="M43" s="5">
        <v>109</v>
      </c>
      <c r="N43" s="5">
        <v>96</v>
      </c>
      <c r="O43" s="5">
        <v>1</v>
      </c>
      <c r="P43" s="5">
        <v>1</v>
      </c>
      <c r="Q43" s="5">
        <v>17</v>
      </c>
      <c r="R43" s="5">
        <v>0</v>
      </c>
      <c r="S43" s="5">
        <f t="shared" si="0"/>
        <v>525</v>
      </c>
      <c r="T43" s="15">
        <f t="shared" ref="T43:U43" si="126">+J43-B43</f>
        <v>1</v>
      </c>
      <c r="U43" s="15">
        <f t="shared" si="126"/>
        <v>1</v>
      </c>
      <c r="V43" s="4">
        <f t="shared" si="105"/>
        <v>1</v>
      </c>
      <c r="W43" s="4">
        <f t="shared" ref="W43:Y43" si="127">+M43-E43</f>
        <v>1</v>
      </c>
      <c r="X43" s="4">
        <f t="shared" si="127"/>
        <v>1</v>
      </c>
      <c r="Y43" s="4">
        <f t="shared" si="127"/>
        <v>0</v>
      </c>
      <c r="Z43" s="4">
        <f t="shared" ref="Z43:AA43" si="128">+Q43-H43</f>
        <v>0</v>
      </c>
      <c r="AA43" s="4">
        <f t="shared" si="128"/>
        <v>0</v>
      </c>
      <c r="AB43" s="16">
        <f t="shared" si="5"/>
        <v>5</v>
      </c>
      <c r="AC43" s="4"/>
    </row>
    <row r="44" spans="1:29" ht="12.75" customHeight="1">
      <c r="A44" s="4" t="s">
        <v>106</v>
      </c>
      <c r="B44" s="5">
        <v>31</v>
      </c>
      <c r="C44" s="5">
        <v>80</v>
      </c>
      <c r="D44" s="5">
        <v>83</v>
      </c>
      <c r="E44" s="5">
        <v>64</v>
      </c>
      <c r="F44" s="5">
        <v>67</v>
      </c>
      <c r="G44" s="5">
        <v>31</v>
      </c>
      <c r="H44" s="5">
        <v>1107</v>
      </c>
      <c r="I44" s="5">
        <v>0</v>
      </c>
      <c r="J44" s="5">
        <v>31</v>
      </c>
      <c r="K44" s="5">
        <v>80</v>
      </c>
      <c r="L44" s="5">
        <v>83</v>
      </c>
      <c r="M44" s="5">
        <v>64</v>
      </c>
      <c r="N44" s="5">
        <v>67</v>
      </c>
      <c r="O44" s="5">
        <v>31</v>
      </c>
      <c r="P44" s="5">
        <v>9</v>
      </c>
      <c r="Q44" s="5">
        <v>1107</v>
      </c>
      <c r="R44" s="5">
        <v>0</v>
      </c>
      <c r="S44" s="5">
        <f t="shared" si="0"/>
        <v>1472</v>
      </c>
      <c r="T44" s="15">
        <f t="shared" ref="T44:U44" si="129">+J44-B44</f>
        <v>0</v>
      </c>
      <c r="U44" s="15">
        <f t="shared" si="129"/>
        <v>0</v>
      </c>
      <c r="V44" s="4">
        <f t="shared" si="105"/>
        <v>0</v>
      </c>
      <c r="W44" s="4">
        <f t="shared" ref="W44:Y44" si="130">+M44-E44</f>
        <v>0</v>
      </c>
      <c r="X44" s="4">
        <f t="shared" si="130"/>
        <v>0</v>
      </c>
      <c r="Y44" s="4">
        <f t="shared" si="130"/>
        <v>0</v>
      </c>
      <c r="Z44" s="4">
        <f t="shared" ref="Z44:AA44" si="131">+Q44-H44</f>
        <v>0</v>
      </c>
      <c r="AA44" s="4">
        <f t="shared" si="131"/>
        <v>0</v>
      </c>
      <c r="AB44" s="16">
        <f t="shared" si="5"/>
        <v>0</v>
      </c>
      <c r="AC44" s="4"/>
    </row>
    <row r="45" spans="1:29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15"/>
      <c r="U45" s="15"/>
      <c r="V45" s="4"/>
      <c r="W45" s="4"/>
      <c r="X45" s="4"/>
      <c r="Y45" s="4"/>
      <c r="Z45" s="4"/>
      <c r="AA45" s="4"/>
      <c r="AB45" s="4"/>
      <c r="AC45" s="4"/>
    </row>
    <row r="46" spans="1:29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15"/>
      <c r="U46" s="15"/>
      <c r="V46" s="4"/>
      <c r="W46" s="4"/>
      <c r="X46" s="4"/>
      <c r="Y46" s="4"/>
      <c r="Z46" s="4"/>
      <c r="AA46" s="4"/>
      <c r="AB46" s="4"/>
      <c r="AC46" s="4"/>
    </row>
    <row r="47" spans="1:29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15"/>
      <c r="U47" s="15"/>
      <c r="V47" s="4"/>
      <c r="W47" s="4"/>
      <c r="X47" s="4"/>
      <c r="Y47" s="4"/>
      <c r="Z47" s="4"/>
      <c r="AA47" s="4"/>
      <c r="AB47" s="4"/>
      <c r="AC47" s="4"/>
    </row>
    <row r="48" spans="1:29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15"/>
      <c r="U48" s="15"/>
      <c r="V48" s="4"/>
      <c r="W48" s="4"/>
      <c r="X48" s="4"/>
      <c r="Y48" s="4"/>
      <c r="Z48" s="4"/>
      <c r="AA48" s="4"/>
      <c r="AB48" s="4"/>
      <c r="AC48" s="4"/>
    </row>
    <row r="49" spans="1:2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15"/>
      <c r="U49" s="15"/>
      <c r="V49" s="4"/>
      <c r="W49" s="4"/>
      <c r="X49" s="4"/>
      <c r="Y49" s="4"/>
      <c r="Z49" s="4"/>
      <c r="AA49" s="4"/>
      <c r="AB49" s="4"/>
      <c r="AC49" s="4"/>
    </row>
    <row r="50" spans="1:29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15"/>
      <c r="U50" s="15"/>
      <c r="V50" s="4"/>
      <c r="W50" s="4"/>
      <c r="X50" s="4"/>
      <c r="Y50" s="4"/>
      <c r="Z50" s="4"/>
      <c r="AA50" s="4"/>
      <c r="AB50" s="4"/>
      <c r="AC50" s="4"/>
    </row>
    <row r="51" spans="1:29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5"/>
      <c r="U51" s="15"/>
      <c r="V51" s="4"/>
      <c r="W51" s="4"/>
      <c r="X51" s="4"/>
      <c r="Y51" s="4"/>
      <c r="Z51" s="4"/>
      <c r="AA51" s="4"/>
      <c r="AB51" s="4"/>
      <c r="AC51" s="4"/>
    </row>
    <row r="52" spans="1:29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15"/>
      <c r="U52" s="15"/>
      <c r="V52" s="4"/>
      <c r="W52" s="4"/>
      <c r="X52" s="4"/>
      <c r="Y52" s="4"/>
      <c r="Z52" s="4"/>
      <c r="AA52" s="4"/>
      <c r="AB52" s="4"/>
      <c r="AC52" s="4"/>
    </row>
    <row r="53" spans="1:29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15"/>
      <c r="U53" s="15"/>
      <c r="V53" s="4"/>
      <c r="W53" s="4"/>
      <c r="X53" s="4"/>
      <c r="Y53" s="4"/>
      <c r="Z53" s="4"/>
      <c r="AA53" s="4"/>
      <c r="AB53" s="4"/>
      <c r="AC53" s="4"/>
    </row>
    <row r="54" spans="1:29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15"/>
      <c r="U54" s="15"/>
      <c r="V54" s="4"/>
      <c r="W54" s="4"/>
      <c r="X54" s="4"/>
      <c r="Y54" s="4"/>
      <c r="Z54" s="4"/>
      <c r="AA54" s="4"/>
      <c r="AB54" s="4"/>
      <c r="AC54" s="4"/>
    </row>
    <row r="55" spans="1:29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15"/>
      <c r="U55" s="15"/>
      <c r="V55" s="4"/>
      <c r="W55" s="4"/>
      <c r="X55" s="4"/>
      <c r="Y55" s="4"/>
      <c r="Z55" s="4"/>
      <c r="AA55" s="4"/>
      <c r="AB55" s="4"/>
      <c r="AC55" s="4"/>
    </row>
    <row r="56" spans="1:29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15"/>
      <c r="U56" s="15"/>
      <c r="V56" s="4"/>
      <c r="W56" s="4"/>
      <c r="X56" s="4"/>
      <c r="Y56" s="4"/>
      <c r="Z56" s="4"/>
      <c r="AA56" s="4"/>
      <c r="AB56" s="4"/>
      <c r="AC56" s="4"/>
    </row>
    <row r="57" spans="1:29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5"/>
      <c r="U57" s="15"/>
      <c r="V57" s="4"/>
      <c r="W57" s="4"/>
      <c r="X57" s="4"/>
      <c r="Y57" s="4"/>
      <c r="Z57" s="4"/>
      <c r="AA57" s="4"/>
      <c r="AB57" s="4"/>
      <c r="AC57" s="4"/>
    </row>
    <row r="58" spans="1:29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5"/>
      <c r="U58" s="15"/>
      <c r="V58" s="4"/>
      <c r="W58" s="4"/>
      <c r="X58" s="4"/>
      <c r="Y58" s="4"/>
      <c r="Z58" s="4"/>
      <c r="AA58" s="4"/>
      <c r="AB58" s="4"/>
      <c r="AC58" s="4"/>
    </row>
    <row r="59" spans="1:2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5"/>
      <c r="U59" s="15"/>
      <c r="V59" s="4"/>
      <c r="W59" s="4"/>
      <c r="X59" s="4"/>
      <c r="Y59" s="4"/>
      <c r="Z59" s="4"/>
      <c r="AA59" s="4"/>
      <c r="AB59" s="4"/>
      <c r="AC59" s="4"/>
    </row>
    <row r="60" spans="1:29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15"/>
      <c r="U60" s="15"/>
      <c r="V60" s="4"/>
      <c r="W60" s="4"/>
      <c r="X60" s="4"/>
      <c r="Y60" s="4"/>
      <c r="Z60" s="4"/>
      <c r="AA60" s="4"/>
      <c r="AB60" s="4"/>
      <c r="AC60" s="4"/>
    </row>
    <row r="61" spans="1:29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15"/>
      <c r="U61" s="15"/>
      <c r="V61" s="4"/>
      <c r="W61" s="4"/>
      <c r="X61" s="4"/>
      <c r="Y61" s="4"/>
      <c r="Z61" s="4"/>
      <c r="AA61" s="4"/>
      <c r="AB61" s="4"/>
      <c r="AC61" s="4"/>
    </row>
    <row r="62" spans="1:29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15"/>
      <c r="U62" s="15"/>
      <c r="V62" s="4"/>
      <c r="W62" s="4"/>
      <c r="X62" s="4"/>
      <c r="Y62" s="4"/>
      <c r="Z62" s="4"/>
      <c r="AA62" s="4"/>
      <c r="AB62" s="4"/>
      <c r="AC62" s="4"/>
    </row>
    <row r="63" spans="1:29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15"/>
      <c r="U63" s="15"/>
      <c r="V63" s="4"/>
      <c r="W63" s="4"/>
      <c r="X63" s="4"/>
      <c r="Y63" s="4"/>
      <c r="Z63" s="4"/>
      <c r="AA63" s="4"/>
      <c r="AB63" s="4"/>
      <c r="AC63" s="4"/>
    </row>
    <row r="64" spans="1:29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15"/>
      <c r="U64" s="15"/>
      <c r="V64" s="4"/>
      <c r="W64" s="4"/>
      <c r="X64" s="4"/>
      <c r="Y64" s="4"/>
      <c r="Z64" s="4"/>
      <c r="AA64" s="4"/>
      <c r="AB64" s="4"/>
      <c r="AC64" s="4"/>
    </row>
    <row r="65" spans="1:29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15"/>
      <c r="U65" s="15"/>
      <c r="V65" s="4"/>
      <c r="W65" s="4"/>
      <c r="X65" s="4"/>
      <c r="Y65" s="4"/>
      <c r="Z65" s="4"/>
      <c r="AA65" s="4"/>
      <c r="AB65" s="4"/>
      <c r="AC65" s="4"/>
    </row>
    <row r="66" spans="1:29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15"/>
      <c r="U66" s="15"/>
      <c r="V66" s="4"/>
      <c r="W66" s="4"/>
      <c r="X66" s="4"/>
      <c r="Y66" s="4"/>
      <c r="Z66" s="4"/>
      <c r="AA66" s="4"/>
      <c r="AB66" s="4"/>
      <c r="AC66" s="4"/>
    </row>
    <row r="67" spans="1:29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15"/>
      <c r="U67" s="15"/>
      <c r="V67" s="4"/>
      <c r="W67" s="4"/>
      <c r="X67" s="4"/>
      <c r="Y67" s="4"/>
      <c r="Z67" s="4"/>
      <c r="AA67" s="4"/>
      <c r="AB67" s="4"/>
      <c r="AC67" s="4"/>
    </row>
    <row r="68" spans="1:29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15"/>
      <c r="U68" s="15"/>
      <c r="V68" s="4"/>
      <c r="W68" s="4"/>
      <c r="X68" s="4"/>
      <c r="Y68" s="4"/>
      <c r="Z68" s="4"/>
      <c r="AA68" s="4"/>
      <c r="AB68" s="4"/>
      <c r="AC68" s="4"/>
    </row>
    <row r="69" spans="1:2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15"/>
      <c r="U69" s="15"/>
      <c r="V69" s="4"/>
      <c r="W69" s="4"/>
      <c r="X69" s="4"/>
      <c r="Y69" s="4"/>
      <c r="Z69" s="4"/>
      <c r="AA69" s="4"/>
      <c r="AB69" s="4"/>
      <c r="AC69" s="4"/>
    </row>
    <row r="70" spans="1:29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15"/>
      <c r="U70" s="15"/>
      <c r="V70" s="4"/>
      <c r="W70" s="4"/>
      <c r="X70" s="4"/>
      <c r="Y70" s="4"/>
      <c r="Z70" s="4"/>
      <c r="AA70" s="4"/>
      <c r="AB70" s="4"/>
      <c r="AC70" s="4"/>
    </row>
    <row r="71" spans="1:29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15"/>
      <c r="U71" s="15"/>
      <c r="V71" s="4"/>
      <c r="W71" s="4"/>
      <c r="X71" s="4"/>
      <c r="Y71" s="4"/>
      <c r="Z71" s="4"/>
      <c r="AA71" s="4"/>
      <c r="AB71" s="4"/>
      <c r="AC71" s="4"/>
    </row>
    <row r="72" spans="1:29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15"/>
      <c r="U72" s="15"/>
      <c r="V72" s="4"/>
      <c r="W72" s="4"/>
      <c r="X72" s="4"/>
      <c r="Y72" s="4"/>
      <c r="Z72" s="4"/>
      <c r="AA72" s="4"/>
      <c r="AB72" s="4"/>
      <c r="AC72" s="4"/>
    </row>
    <row r="73" spans="1:29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15"/>
      <c r="U73" s="15"/>
      <c r="V73" s="4"/>
      <c r="W73" s="4"/>
      <c r="X73" s="4"/>
      <c r="Y73" s="4"/>
      <c r="Z73" s="4"/>
      <c r="AA73" s="4"/>
      <c r="AB73" s="4"/>
      <c r="AC73" s="4"/>
    </row>
    <row r="74" spans="1:29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15"/>
      <c r="U74" s="15"/>
      <c r="V74" s="4"/>
      <c r="W74" s="4"/>
      <c r="X74" s="4"/>
      <c r="Y74" s="4"/>
      <c r="Z74" s="4"/>
      <c r="AA74" s="4"/>
      <c r="AB74" s="4"/>
      <c r="AC74" s="4"/>
    </row>
    <row r="75" spans="1:29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15"/>
      <c r="U75" s="15"/>
      <c r="V75" s="4"/>
      <c r="W75" s="4"/>
      <c r="X75" s="4"/>
      <c r="Y75" s="4"/>
      <c r="Z75" s="4"/>
      <c r="AA75" s="4"/>
      <c r="AB75" s="4"/>
      <c r="AC75" s="4"/>
    </row>
    <row r="76" spans="1:29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15"/>
      <c r="U76" s="15"/>
      <c r="V76" s="4"/>
      <c r="W76" s="4"/>
      <c r="X76" s="4"/>
      <c r="Y76" s="4"/>
      <c r="Z76" s="4"/>
      <c r="AA76" s="4"/>
      <c r="AB76" s="4"/>
      <c r="AC76" s="4"/>
    </row>
    <row r="77" spans="1:29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5"/>
      <c r="U77" s="15"/>
      <c r="V77" s="4"/>
      <c r="W77" s="4"/>
      <c r="X77" s="4"/>
      <c r="Y77" s="4"/>
      <c r="Z77" s="4"/>
      <c r="AA77" s="4"/>
      <c r="AB77" s="4"/>
      <c r="AC77" s="4"/>
    </row>
    <row r="78" spans="1:29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15"/>
      <c r="U78" s="15"/>
      <c r="V78" s="4"/>
      <c r="W78" s="4"/>
      <c r="X78" s="4"/>
      <c r="Y78" s="4"/>
      <c r="Z78" s="4"/>
      <c r="AA78" s="4"/>
      <c r="AB78" s="4"/>
      <c r="AC78" s="4"/>
    </row>
    <row r="79" spans="1:2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15"/>
      <c r="U79" s="15"/>
      <c r="V79" s="4"/>
      <c r="W79" s="4"/>
      <c r="X79" s="4"/>
      <c r="Y79" s="4"/>
      <c r="Z79" s="4"/>
      <c r="AA79" s="4"/>
      <c r="AB79" s="4"/>
      <c r="AC79" s="4"/>
    </row>
    <row r="80" spans="1:29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15"/>
      <c r="U80" s="15"/>
      <c r="V80" s="4"/>
      <c r="W80" s="4"/>
      <c r="X80" s="4"/>
      <c r="Y80" s="4"/>
      <c r="Z80" s="4"/>
      <c r="AA80" s="4"/>
      <c r="AB80" s="4"/>
      <c r="AC80" s="4"/>
    </row>
    <row r="81" spans="1:29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15"/>
      <c r="U81" s="15"/>
      <c r="V81" s="4"/>
      <c r="W81" s="4"/>
      <c r="X81" s="4"/>
      <c r="Y81" s="4"/>
      <c r="Z81" s="4"/>
      <c r="AA81" s="4"/>
      <c r="AB81" s="4"/>
      <c r="AC81" s="4"/>
    </row>
    <row r="82" spans="1:29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15"/>
      <c r="U82" s="15"/>
      <c r="V82" s="4"/>
      <c r="W82" s="4"/>
      <c r="X82" s="4"/>
      <c r="Y82" s="4"/>
      <c r="Z82" s="4"/>
      <c r="AA82" s="4"/>
      <c r="AB82" s="4"/>
      <c r="AC82" s="4"/>
    </row>
    <row r="83" spans="1:29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15"/>
      <c r="U83" s="15"/>
      <c r="V83" s="4"/>
      <c r="W83" s="4"/>
      <c r="X83" s="4"/>
      <c r="Y83" s="4"/>
      <c r="Z83" s="4"/>
      <c r="AA83" s="4"/>
      <c r="AB83" s="4"/>
      <c r="AC83" s="4"/>
    </row>
    <row r="84" spans="1:29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15"/>
      <c r="U84" s="15"/>
      <c r="V84" s="4"/>
      <c r="W84" s="4"/>
      <c r="X84" s="4"/>
      <c r="Y84" s="4"/>
      <c r="Z84" s="4"/>
      <c r="AA84" s="4"/>
      <c r="AB84" s="4"/>
      <c r="AC84" s="4"/>
    </row>
    <row r="85" spans="1:29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15"/>
      <c r="U85" s="15"/>
      <c r="V85" s="4"/>
      <c r="W85" s="4"/>
      <c r="X85" s="4"/>
      <c r="Y85" s="4"/>
      <c r="Z85" s="4"/>
      <c r="AA85" s="4"/>
      <c r="AB85" s="4"/>
      <c r="AC85" s="4"/>
    </row>
    <row r="86" spans="1:29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15"/>
      <c r="U86" s="15"/>
      <c r="V86" s="4"/>
      <c r="W86" s="4"/>
      <c r="X86" s="4"/>
      <c r="Y86" s="4"/>
      <c r="Z86" s="4"/>
      <c r="AA86" s="4"/>
      <c r="AB86" s="4"/>
      <c r="AC86" s="4"/>
    </row>
    <row r="87" spans="1:29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15"/>
      <c r="U87" s="15"/>
      <c r="V87" s="4"/>
      <c r="W87" s="4"/>
      <c r="X87" s="4"/>
      <c r="Y87" s="4"/>
      <c r="Z87" s="4"/>
      <c r="AA87" s="4"/>
      <c r="AB87" s="4"/>
      <c r="AC87" s="4"/>
    </row>
    <row r="88" spans="1:29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15"/>
      <c r="U88" s="15"/>
      <c r="V88" s="4"/>
      <c r="W88" s="4"/>
      <c r="X88" s="4"/>
      <c r="Y88" s="4"/>
      <c r="Z88" s="4"/>
      <c r="AA88" s="4"/>
      <c r="AB88" s="4"/>
      <c r="AC88" s="4"/>
    </row>
    <row r="89" spans="1:2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15"/>
      <c r="U89" s="15"/>
      <c r="V89" s="4"/>
      <c r="W89" s="4"/>
      <c r="X89" s="4"/>
      <c r="Y89" s="4"/>
      <c r="Z89" s="4"/>
      <c r="AA89" s="4"/>
      <c r="AB89" s="4"/>
      <c r="AC89" s="4"/>
    </row>
    <row r="90" spans="1:29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15"/>
      <c r="U90" s="15"/>
      <c r="V90" s="4"/>
      <c r="W90" s="4"/>
      <c r="X90" s="4"/>
      <c r="Y90" s="4"/>
      <c r="Z90" s="4"/>
      <c r="AA90" s="4"/>
      <c r="AB90" s="4"/>
      <c r="AC90" s="4"/>
    </row>
    <row r="91" spans="1:29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15"/>
      <c r="U91" s="15"/>
      <c r="V91" s="4"/>
      <c r="W91" s="4"/>
      <c r="X91" s="4"/>
      <c r="Y91" s="4"/>
      <c r="Z91" s="4"/>
      <c r="AA91" s="4"/>
      <c r="AB91" s="4"/>
      <c r="AC91" s="4"/>
    </row>
    <row r="92" spans="1:29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15"/>
      <c r="U92" s="15"/>
      <c r="V92" s="4"/>
      <c r="W92" s="4"/>
      <c r="X92" s="4"/>
      <c r="Y92" s="4"/>
      <c r="Z92" s="4"/>
      <c r="AA92" s="4"/>
      <c r="AB92" s="4"/>
      <c r="AC92" s="4"/>
    </row>
    <row r="93" spans="1:29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15"/>
      <c r="U93" s="15"/>
      <c r="V93" s="4"/>
      <c r="W93" s="4"/>
      <c r="X93" s="4"/>
      <c r="Y93" s="4"/>
      <c r="Z93" s="4"/>
      <c r="AA93" s="4"/>
      <c r="AB93" s="4"/>
      <c r="AC93" s="4"/>
    </row>
    <row r="94" spans="1:29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15"/>
      <c r="U94" s="15"/>
      <c r="V94" s="4"/>
      <c r="W94" s="4"/>
      <c r="X94" s="4"/>
      <c r="Y94" s="4"/>
      <c r="Z94" s="4"/>
      <c r="AA94" s="4"/>
      <c r="AB94" s="4"/>
      <c r="AC94" s="4"/>
    </row>
    <row r="95" spans="1:29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15"/>
      <c r="U95" s="15"/>
      <c r="V95" s="4"/>
      <c r="W95" s="4"/>
      <c r="X95" s="4"/>
      <c r="Y95" s="4"/>
      <c r="Z95" s="4"/>
      <c r="AA95" s="4"/>
      <c r="AB95" s="4"/>
      <c r="AC95" s="4"/>
    </row>
    <row r="96" spans="1:29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15"/>
      <c r="U96" s="15"/>
      <c r="V96" s="4"/>
      <c r="W96" s="4"/>
      <c r="X96" s="4"/>
      <c r="Y96" s="4"/>
      <c r="Z96" s="4"/>
      <c r="AA96" s="4"/>
      <c r="AB96" s="4"/>
      <c r="AC96" s="4"/>
    </row>
    <row r="97" spans="1:29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15"/>
      <c r="U97" s="15"/>
      <c r="V97" s="4"/>
      <c r="W97" s="4"/>
      <c r="X97" s="4"/>
      <c r="Y97" s="4"/>
      <c r="Z97" s="4"/>
      <c r="AA97" s="4"/>
      <c r="AB97" s="4"/>
      <c r="AC97" s="4"/>
    </row>
    <row r="98" spans="1:29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15"/>
      <c r="U98" s="15"/>
      <c r="V98" s="4"/>
      <c r="W98" s="4"/>
      <c r="X98" s="4"/>
      <c r="Y98" s="4"/>
      <c r="Z98" s="4"/>
      <c r="AA98" s="4"/>
      <c r="AB98" s="4"/>
      <c r="AC98" s="4"/>
    </row>
    <row r="99" spans="1:2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15"/>
      <c r="U99" s="15"/>
      <c r="V99" s="4"/>
      <c r="W99" s="4"/>
      <c r="X99" s="4"/>
      <c r="Y99" s="4"/>
      <c r="Z99" s="4"/>
      <c r="AA99" s="4"/>
      <c r="AB99" s="4"/>
      <c r="AC99" s="4"/>
    </row>
    <row r="100" spans="1:29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5"/>
      <c r="U100" s="15"/>
      <c r="V100" s="4"/>
      <c r="W100" s="4"/>
      <c r="X100" s="4"/>
      <c r="Y100" s="4"/>
      <c r="Z100" s="4"/>
      <c r="AA100" s="4"/>
      <c r="AB100" s="4"/>
      <c r="AC100" s="4"/>
    </row>
    <row r="101" spans="1:29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15"/>
      <c r="U101" s="15"/>
      <c r="V101" s="4"/>
      <c r="W101" s="4"/>
      <c r="X101" s="4"/>
      <c r="Y101" s="4"/>
      <c r="Z101" s="4"/>
      <c r="AA101" s="4"/>
      <c r="AB101" s="4"/>
      <c r="AC101" s="4"/>
    </row>
    <row r="102" spans="1:29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15"/>
      <c r="U102" s="15"/>
      <c r="V102" s="4"/>
      <c r="W102" s="4"/>
      <c r="X102" s="4"/>
      <c r="Y102" s="4"/>
      <c r="Z102" s="4"/>
      <c r="AA102" s="4"/>
      <c r="AB102" s="4"/>
      <c r="AC102" s="4"/>
    </row>
    <row r="103" spans="1:29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15"/>
      <c r="U103" s="15"/>
      <c r="V103" s="4"/>
      <c r="W103" s="4"/>
      <c r="X103" s="4"/>
      <c r="Y103" s="4"/>
      <c r="Z103" s="4"/>
      <c r="AA103" s="4"/>
      <c r="AB103" s="4"/>
      <c r="AC103" s="4"/>
    </row>
    <row r="104" spans="1:29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15"/>
      <c r="U104" s="15"/>
      <c r="V104" s="4"/>
      <c r="W104" s="4"/>
      <c r="X104" s="4"/>
      <c r="Y104" s="4"/>
      <c r="Z104" s="4"/>
      <c r="AA104" s="4"/>
      <c r="AB104" s="4"/>
      <c r="AC104" s="4"/>
    </row>
    <row r="105" spans="1:29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15"/>
      <c r="U105" s="15"/>
      <c r="V105" s="4"/>
      <c r="W105" s="4"/>
      <c r="X105" s="4"/>
      <c r="Y105" s="4"/>
      <c r="Z105" s="4"/>
      <c r="AA105" s="4"/>
      <c r="AB105" s="4"/>
      <c r="AC105" s="4"/>
    </row>
    <row r="106" spans="1:29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15"/>
      <c r="U106" s="15"/>
      <c r="V106" s="4"/>
      <c r="W106" s="4"/>
      <c r="X106" s="4"/>
      <c r="Y106" s="4"/>
      <c r="Z106" s="4"/>
      <c r="AA106" s="4"/>
      <c r="AB106" s="4"/>
      <c r="AC106" s="4"/>
    </row>
    <row r="107" spans="1:29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15"/>
      <c r="U107" s="15"/>
      <c r="V107" s="4"/>
      <c r="W107" s="4"/>
      <c r="X107" s="4"/>
      <c r="Y107" s="4"/>
      <c r="Z107" s="4"/>
      <c r="AA107" s="4"/>
      <c r="AB107" s="4"/>
      <c r="AC107" s="4"/>
    </row>
    <row r="108" spans="1:29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5"/>
      <c r="U108" s="15"/>
      <c r="V108" s="4"/>
      <c r="W108" s="4"/>
      <c r="X108" s="4"/>
      <c r="Y108" s="4"/>
      <c r="Z108" s="4"/>
      <c r="AA108" s="4"/>
      <c r="AB108" s="4"/>
      <c r="AC108" s="4"/>
    </row>
    <row r="109" spans="1:2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15"/>
      <c r="U109" s="15"/>
      <c r="V109" s="4"/>
      <c r="W109" s="4"/>
      <c r="X109" s="4"/>
      <c r="Y109" s="4"/>
      <c r="Z109" s="4"/>
      <c r="AA109" s="4"/>
      <c r="AB109" s="4"/>
      <c r="AC109" s="4"/>
    </row>
    <row r="110" spans="1:29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15"/>
      <c r="U110" s="15"/>
      <c r="V110" s="4"/>
      <c r="W110" s="4"/>
      <c r="X110" s="4"/>
      <c r="Y110" s="4"/>
      <c r="Z110" s="4"/>
      <c r="AA110" s="4"/>
      <c r="AB110" s="4"/>
      <c r="AC110" s="4"/>
    </row>
    <row r="111" spans="1:29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5"/>
      <c r="U111" s="15"/>
      <c r="V111" s="4"/>
      <c r="W111" s="4"/>
      <c r="X111" s="4"/>
      <c r="Y111" s="4"/>
      <c r="Z111" s="4"/>
      <c r="AA111" s="4"/>
      <c r="AB111" s="4"/>
      <c r="AC111" s="4"/>
    </row>
    <row r="112" spans="1:29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5"/>
      <c r="U112" s="15"/>
      <c r="V112" s="4"/>
      <c r="W112" s="4"/>
      <c r="X112" s="4"/>
      <c r="Y112" s="4"/>
      <c r="Z112" s="4"/>
      <c r="AA112" s="4"/>
      <c r="AB112" s="4"/>
      <c r="AC112" s="4"/>
    </row>
    <row r="113" spans="1:29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5"/>
      <c r="U113" s="15"/>
      <c r="V113" s="4"/>
      <c r="W113" s="4"/>
      <c r="X113" s="4"/>
      <c r="Y113" s="4"/>
      <c r="Z113" s="4"/>
      <c r="AA113" s="4"/>
      <c r="AB113" s="4"/>
      <c r="AC113" s="4"/>
    </row>
    <row r="114" spans="1:29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5"/>
      <c r="U114" s="15"/>
      <c r="V114" s="4"/>
      <c r="W114" s="4"/>
      <c r="X114" s="4"/>
      <c r="Y114" s="4"/>
      <c r="Z114" s="4"/>
      <c r="AA114" s="4"/>
      <c r="AB114" s="4"/>
      <c r="AC114" s="4"/>
    </row>
    <row r="115" spans="1:29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5"/>
      <c r="U115" s="15"/>
      <c r="V115" s="4"/>
      <c r="W115" s="4"/>
      <c r="X115" s="4"/>
      <c r="Y115" s="4"/>
      <c r="Z115" s="4"/>
      <c r="AA115" s="4"/>
      <c r="AB115" s="4"/>
      <c r="AC115" s="4"/>
    </row>
    <row r="116" spans="1:29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5"/>
      <c r="U116" s="15"/>
      <c r="V116" s="4"/>
      <c r="W116" s="4"/>
      <c r="X116" s="4"/>
      <c r="Y116" s="4"/>
      <c r="Z116" s="4"/>
      <c r="AA116" s="4"/>
      <c r="AB116" s="4"/>
      <c r="AC116" s="4"/>
    </row>
    <row r="117" spans="1:29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5"/>
      <c r="U117" s="15"/>
      <c r="V117" s="4"/>
      <c r="W117" s="4"/>
      <c r="X117" s="4"/>
      <c r="Y117" s="4"/>
      <c r="Z117" s="4"/>
      <c r="AA117" s="4"/>
      <c r="AB117" s="4"/>
      <c r="AC117" s="4"/>
    </row>
    <row r="118" spans="1:29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5"/>
      <c r="U118" s="15"/>
      <c r="V118" s="4"/>
      <c r="W118" s="4"/>
      <c r="X118" s="4"/>
      <c r="Y118" s="4"/>
      <c r="Z118" s="4"/>
      <c r="AA118" s="4"/>
      <c r="AB118" s="4"/>
      <c r="AC118" s="4"/>
    </row>
    <row r="119" spans="1:2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5"/>
      <c r="U119" s="15"/>
      <c r="V119" s="4"/>
      <c r="W119" s="4"/>
      <c r="X119" s="4"/>
      <c r="Y119" s="4"/>
      <c r="Z119" s="4"/>
      <c r="AA119" s="4"/>
      <c r="AB119" s="4"/>
      <c r="AC119" s="4"/>
    </row>
    <row r="120" spans="1:29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5"/>
      <c r="U120" s="15"/>
      <c r="V120" s="4"/>
      <c r="W120" s="4"/>
      <c r="X120" s="4"/>
      <c r="Y120" s="4"/>
      <c r="Z120" s="4"/>
      <c r="AA120" s="4"/>
      <c r="AB120" s="4"/>
      <c r="AC120" s="4"/>
    </row>
    <row r="121" spans="1:29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5"/>
      <c r="U121" s="15"/>
      <c r="V121" s="4"/>
      <c r="W121" s="4"/>
      <c r="X121" s="4"/>
      <c r="Y121" s="4"/>
      <c r="Z121" s="4"/>
      <c r="AA121" s="4"/>
      <c r="AB121" s="4"/>
      <c r="AC121" s="4"/>
    </row>
    <row r="122" spans="1:29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5"/>
      <c r="U122" s="15"/>
      <c r="V122" s="4"/>
      <c r="W122" s="4"/>
      <c r="X122" s="4"/>
      <c r="Y122" s="4"/>
      <c r="Z122" s="4"/>
      <c r="AA122" s="4"/>
      <c r="AB122" s="4"/>
      <c r="AC122" s="4"/>
    </row>
    <row r="123" spans="1:29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15"/>
      <c r="U123" s="15"/>
      <c r="V123" s="4"/>
      <c r="W123" s="4"/>
      <c r="X123" s="4"/>
      <c r="Y123" s="4"/>
      <c r="Z123" s="4"/>
      <c r="AA123" s="4"/>
      <c r="AB123" s="4"/>
      <c r="AC123" s="4"/>
    </row>
    <row r="124" spans="1:29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15"/>
      <c r="U124" s="15"/>
      <c r="V124" s="4"/>
      <c r="W124" s="4"/>
      <c r="X124" s="4"/>
      <c r="Y124" s="4"/>
      <c r="Z124" s="4"/>
      <c r="AA124" s="4"/>
      <c r="AB124" s="4"/>
      <c r="AC124" s="4"/>
    </row>
    <row r="125" spans="1:29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15"/>
      <c r="U125" s="15"/>
      <c r="V125" s="4"/>
      <c r="W125" s="4"/>
      <c r="X125" s="4"/>
      <c r="Y125" s="4"/>
      <c r="Z125" s="4"/>
      <c r="AA125" s="4"/>
      <c r="AB125" s="4"/>
      <c r="AC125" s="4"/>
    </row>
    <row r="126" spans="1:29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15"/>
      <c r="U126" s="15"/>
      <c r="V126" s="4"/>
      <c r="W126" s="4"/>
      <c r="X126" s="4"/>
      <c r="Y126" s="4"/>
      <c r="Z126" s="4"/>
      <c r="AA126" s="4"/>
      <c r="AB126" s="4"/>
      <c r="AC126" s="4"/>
    </row>
    <row r="127" spans="1:29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15"/>
      <c r="U127" s="15"/>
      <c r="V127" s="4"/>
      <c r="W127" s="4"/>
      <c r="X127" s="4"/>
      <c r="Y127" s="4"/>
      <c r="Z127" s="4"/>
      <c r="AA127" s="4"/>
      <c r="AB127" s="4"/>
      <c r="AC127" s="4"/>
    </row>
    <row r="128" spans="1:29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15"/>
      <c r="U128" s="15"/>
      <c r="V128" s="4"/>
      <c r="W128" s="4"/>
      <c r="X128" s="4"/>
      <c r="Y128" s="4"/>
      <c r="Z128" s="4"/>
      <c r="AA128" s="4"/>
      <c r="AB128" s="4"/>
      <c r="AC128" s="4"/>
    </row>
    <row r="129" spans="1: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15"/>
      <c r="U129" s="15"/>
      <c r="V129" s="4"/>
      <c r="W129" s="4"/>
      <c r="X129" s="4"/>
      <c r="Y129" s="4"/>
      <c r="Z129" s="4"/>
      <c r="AA129" s="4"/>
      <c r="AB129" s="4"/>
      <c r="AC129" s="4"/>
    </row>
    <row r="130" spans="1:29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15"/>
      <c r="U130" s="15"/>
      <c r="V130" s="4"/>
      <c r="W130" s="4"/>
      <c r="X130" s="4"/>
      <c r="Y130" s="4"/>
      <c r="Z130" s="4"/>
      <c r="AA130" s="4"/>
      <c r="AB130" s="4"/>
      <c r="AC130" s="4"/>
    </row>
    <row r="131" spans="1:29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15"/>
      <c r="U131" s="15"/>
      <c r="V131" s="4"/>
      <c r="W131" s="4"/>
      <c r="X131" s="4"/>
      <c r="Y131" s="4"/>
      <c r="Z131" s="4"/>
      <c r="AA131" s="4"/>
      <c r="AB131" s="4"/>
      <c r="AC131" s="4"/>
    </row>
    <row r="132" spans="1:29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15"/>
      <c r="U132" s="15"/>
      <c r="V132" s="4"/>
      <c r="W132" s="4"/>
      <c r="X132" s="4"/>
      <c r="Y132" s="4"/>
      <c r="Z132" s="4"/>
      <c r="AA132" s="4"/>
      <c r="AB132" s="4"/>
      <c r="AC132" s="4"/>
    </row>
    <row r="133" spans="1:29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15"/>
      <c r="U133" s="15"/>
      <c r="V133" s="4"/>
      <c r="W133" s="4"/>
      <c r="X133" s="4"/>
      <c r="Y133" s="4"/>
      <c r="Z133" s="4"/>
      <c r="AA133" s="4"/>
      <c r="AB133" s="4"/>
      <c r="AC133" s="4"/>
    </row>
    <row r="134" spans="1:29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15"/>
      <c r="U134" s="15"/>
      <c r="V134" s="4"/>
      <c r="W134" s="4"/>
      <c r="X134" s="4"/>
      <c r="Y134" s="4"/>
      <c r="Z134" s="4"/>
      <c r="AA134" s="4"/>
      <c r="AB134" s="4"/>
      <c r="AC134" s="4"/>
    </row>
    <row r="135" spans="1:29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15"/>
      <c r="U135" s="15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15"/>
      <c r="U136" s="15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15"/>
      <c r="U137" s="15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15"/>
      <c r="U138" s="15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15"/>
      <c r="U139" s="15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15"/>
      <c r="U140" s="15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15"/>
      <c r="U141" s="15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15"/>
      <c r="U142" s="15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15"/>
      <c r="U143" s="15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15"/>
      <c r="U144" s="15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15"/>
      <c r="U145" s="15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15"/>
      <c r="U146" s="15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15"/>
      <c r="U147" s="15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15"/>
      <c r="U148" s="15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15"/>
      <c r="U149" s="15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15"/>
      <c r="U150" s="15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15"/>
      <c r="U151" s="15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15"/>
      <c r="U152" s="15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15"/>
      <c r="U153" s="15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15"/>
      <c r="U154" s="15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15"/>
      <c r="U155" s="15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15"/>
      <c r="U156" s="15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15"/>
      <c r="U157" s="15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15"/>
      <c r="U158" s="15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15"/>
      <c r="U159" s="15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15"/>
      <c r="U160" s="15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15"/>
      <c r="U161" s="15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15"/>
      <c r="U162" s="15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15"/>
      <c r="U163" s="15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15"/>
      <c r="U164" s="15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15"/>
      <c r="U165" s="15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15"/>
      <c r="U166" s="15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15"/>
      <c r="U167" s="15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15"/>
      <c r="U168" s="15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15"/>
      <c r="U169" s="15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15"/>
      <c r="U170" s="15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15"/>
      <c r="U171" s="15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15"/>
      <c r="U172" s="15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15"/>
      <c r="U173" s="15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15"/>
      <c r="U174" s="15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15"/>
      <c r="U175" s="15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15"/>
      <c r="U176" s="15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15"/>
      <c r="U177" s="15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15"/>
      <c r="U178" s="15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15"/>
      <c r="U179" s="15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15"/>
      <c r="U180" s="15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15"/>
      <c r="U181" s="15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15"/>
      <c r="U182" s="15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15"/>
      <c r="U183" s="15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15"/>
      <c r="U184" s="15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15"/>
      <c r="U185" s="15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15"/>
      <c r="U186" s="15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15"/>
      <c r="U187" s="15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15"/>
      <c r="U188" s="15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15"/>
      <c r="U189" s="15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15"/>
      <c r="U190" s="15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15"/>
      <c r="U191" s="15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15"/>
      <c r="U192" s="15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15"/>
      <c r="U193" s="15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15"/>
      <c r="U194" s="15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15"/>
      <c r="U195" s="15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15"/>
      <c r="U196" s="15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15"/>
      <c r="U197" s="15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15"/>
      <c r="U198" s="15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15"/>
      <c r="U199" s="15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15"/>
      <c r="U200" s="15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15"/>
      <c r="U201" s="15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15"/>
      <c r="U202" s="15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15"/>
      <c r="U203" s="15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15"/>
      <c r="U204" s="15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15"/>
      <c r="U205" s="15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15"/>
      <c r="U206" s="15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15"/>
      <c r="U207" s="15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15"/>
      <c r="U208" s="15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15"/>
      <c r="U209" s="15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15"/>
      <c r="U210" s="15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15"/>
      <c r="U211" s="15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15"/>
      <c r="U212" s="15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15"/>
      <c r="U213" s="15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15"/>
      <c r="U214" s="15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15"/>
      <c r="U215" s="15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15"/>
      <c r="U216" s="15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15"/>
      <c r="U217" s="15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15"/>
      <c r="U218" s="15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15"/>
      <c r="U219" s="15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15"/>
      <c r="U220" s="15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15"/>
      <c r="U221" s="15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15"/>
      <c r="U222" s="15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15"/>
      <c r="U223" s="15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15"/>
      <c r="U224" s="15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15"/>
      <c r="U225" s="15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15"/>
      <c r="U226" s="15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15"/>
      <c r="U227" s="15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15"/>
      <c r="U228" s="15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15"/>
      <c r="U229" s="15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15"/>
      <c r="U230" s="15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15"/>
      <c r="U231" s="15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15"/>
      <c r="U232" s="15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15"/>
      <c r="U233" s="15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15"/>
      <c r="U234" s="15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15"/>
      <c r="U235" s="15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15"/>
      <c r="U236" s="15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15"/>
      <c r="U237" s="15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15"/>
      <c r="U238" s="15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15"/>
      <c r="U239" s="15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15"/>
      <c r="U240" s="15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15"/>
      <c r="U241" s="15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15"/>
      <c r="U242" s="15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15"/>
      <c r="U243" s="15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15"/>
      <c r="U244" s="15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15"/>
      <c r="U245" s="15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15"/>
      <c r="U246" s="15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15"/>
      <c r="U247" s="15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15"/>
      <c r="U248" s="15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15"/>
      <c r="U249" s="15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15"/>
      <c r="U250" s="15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15"/>
      <c r="U251" s="15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15"/>
      <c r="U252" s="15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15"/>
      <c r="U253" s="15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15"/>
      <c r="U254" s="15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15"/>
      <c r="U255" s="15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15"/>
      <c r="U256" s="15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15"/>
      <c r="U257" s="15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15"/>
      <c r="U258" s="15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15"/>
      <c r="U259" s="15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15"/>
      <c r="U260" s="15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15"/>
      <c r="U261" s="15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15"/>
      <c r="U262" s="15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15"/>
      <c r="U263" s="15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15"/>
      <c r="U264" s="15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15"/>
      <c r="U265" s="15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15"/>
      <c r="U266" s="15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15"/>
      <c r="U267" s="15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15"/>
      <c r="U268" s="15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15"/>
      <c r="U269" s="15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15"/>
      <c r="U270" s="15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15"/>
      <c r="U271" s="15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15"/>
      <c r="U272" s="15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15"/>
      <c r="U273" s="15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15"/>
      <c r="U274" s="15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15"/>
      <c r="U275" s="15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15"/>
      <c r="U276" s="15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15"/>
      <c r="U277" s="15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15"/>
      <c r="U278" s="15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15"/>
      <c r="U279" s="15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15"/>
      <c r="U280" s="15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15"/>
      <c r="U281" s="15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15"/>
      <c r="U282" s="15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15"/>
      <c r="U283" s="15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15"/>
      <c r="U284" s="15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15"/>
      <c r="U285" s="15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15"/>
      <c r="U286" s="15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15"/>
      <c r="U287" s="15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15"/>
      <c r="U288" s="15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15"/>
      <c r="U289" s="15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15"/>
      <c r="U290" s="15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15"/>
      <c r="U291" s="15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15"/>
      <c r="U292" s="15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15"/>
      <c r="U293" s="15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15"/>
      <c r="U294" s="15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15"/>
      <c r="U295" s="15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15"/>
      <c r="U296" s="15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15"/>
      <c r="U297" s="15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15"/>
      <c r="U298" s="15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15"/>
      <c r="U299" s="15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15"/>
      <c r="U300" s="15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15"/>
      <c r="U301" s="15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15"/>
      <c r="U302" s="15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15"/>
      <c r="U303" s="15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15"/>
      <c r="U304" s="15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15"/>
      <c r="U305" s="15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15"/>
      <c r="U306" s="15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15"/>
      <c r="U307" s="15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15"/>
      <c r="U308" s="15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15"/>
      <c r="U309" s="15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15"/>
      <c r="U310" s="15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15"/>
      <c r="U311" s="15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15"/>
      <c r="U312" s="15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15"/>
      <c r="U313" s="15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15"/>
      <c r="U314" s="15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15"/>
      <c r="U315" s="15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15"/>
      <c r="U316" s="15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15"/>
      <c r="U317" s="15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15"/>
      <c r="U318" s="15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15"/>
      <c r="U319" s="15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15"/>
      <c r="U320" s="15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15"/>
      <c r="U321" s="15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15"/>
      <c r="U322" s="15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15"/>
      <c r="U323" s="15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15"/>
      <c r="U324" s="15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15"/>
      <c r="U325" s="15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15"/>
      <c r="U326" s="15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15"/>
      <c r="U327" s="15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15"/>
      <c r="U328" s="15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15"/>
      <c r="U329" s="15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15"/>
      <c r="U330" s="15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15"/>
      <c r="U331" s="15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15"/>
      <c r="U332" s="15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15"/>
      <c r="U333" s="15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15"/>
      <c r="U334" s="15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15"/>
      <c r="U335" s="15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15"/>
      <c r="U336" s="15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15"/>
      <c r="U337" s="15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15"/>
      <c r="U338" s="15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15"/>
      <c r="U339" s="15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15"/>
      <c r="U340" s="15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15"/>
      <c r="U341" s="15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15"/>
      <c r="U342" s="15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15"/>
      <c r="U343" s="15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15"/>
      <c r="U344" s="15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15"/>
      <c r="U345" s="15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15"/>
      <c r="U346" s="15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15"/>
      <c r="U347" s="15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15"/>
      <c r="U348" s="15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15"/>
      <c r="U349" s="15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15"/>
      <c r="U350" s="15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15"/>
      <c r="U351" s="15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15"/>
      <c r="U352" s="15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15"/>
      <c r="U353" s="15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15"/>
      <c r="U354" s="15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15"/>
      <c r="U355" s="15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15"/>
      <c r="U356" s="15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15"/>
      <c r="U357" s="15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15"/>
      <c r="U358" s="15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15"/>
      <c r="U359" s="15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15"/>
      <c r="U360" s="15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15"/>
      <c r="U361" s="15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15"/>
      <c r="U362" s="15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15"/>
      <c r="U363" s="15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15"/>
      <c r="U364" s="15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15"/>
      <c r="U365" s="15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15"/>
      <c r="U366" s="15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15"/>
      <c r="U367" s="15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15"/>
      <c r="U368" s="15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15"/>
      <c r="U369" s="15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15"/>
      <c r="U370" s="15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15"/>
      <c r="U371" s="15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15"/>
      <c r="U372" s="15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15"/>
      <c r="U373" s="15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15"/>
      <c r="U374" s="15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15"/>
      <c r="U375" s="15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15"/>
      <c r="U376" s="15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15"/>
      <c r="U377" s="15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15"/>
      <c r="U378" s="15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15"/>
      <c r="U379" s="15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15"/>
      <c r="U380" s="15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15"/>
      <c r="U381" s="15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15"/>
      <c r="U382" s="15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15"/>
      <c r="U383" s="15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15"/>
      <c r="U384" s="15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15"/>
      <c r="U385" s="15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15"/>
      <c r="U386" s="15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15"/>
      <c r="U387" s="15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15"/>
      <c r="U388" s="15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15"/>
      <c r="U389" s="15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15"/>
      <c r="U390" s="15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15"/>
      <c r="U391" s="15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15"/>
      <c r="U392" s="15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15"/>
      <c r="U393" s="15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15"/>
      <c r="U394" s="15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15"/>
      <c r="U395" s="15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15"/>
      <c r="U396" s="15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15"/>
      <c r="U397" s="15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15"/>
      <c r="U398" s="15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15"/>
      <c r="U399" s="15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15"/>
      <c r="U400" s="15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15"/>
      <c r="U401" s="15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15"/>
      <c r="U402" s="15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15"/>
      <c r="U403" s="15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15"/>
      <c r="U404" s="15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15"/>
      <c r="U405" s="15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15"/>
      <c r="U406" s="15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15"/>
      <c r="U407" s="15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15"/>
      <c r="U408" s="15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15"/>
      <c r="U409" s="15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15"/>
      <c r="U410" s="15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15"/>
      <c r="U411" s="15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15"/>
      <c r="U412" s="15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15"/>
      <c r="U413" s="15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15"/>
      <c r="U414" s="15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15"/>
      <c r="U415" s="15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15"/>
      <c r="U416" s="15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15"/>
      <c r="U417" s="15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15"/>
      <c r="U418" s="15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15"/>
      <c r="U419" s="15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15"/>
      <c r="U420" s="15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15"/>
      <c r="U421" s="15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15"/>
      <c r="U422" s="15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15"/>
      <c r="U423" s="15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15"/>
      <c r="U424" s="15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15"/>
      <c r="U425" s="15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15"/>
      <c r="U426" s="15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15"/>
      <c r="U427" s="15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15"/>
      <c r="U428" s="15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15"/>
      <c r="U429" s="15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15"/>
      <c r="U430" s="15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15"/>
      <c r="U431" s="15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15"/>
      <c r="U432" s="15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15"/>
      <c r="U433" s="15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15"/>
      <c r="U434" s="15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15"/>
      <c r="U435" s="15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15"/>
      <c r="U436" s="15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15"/>
      <c r="U437" s="15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15"/>
      <c r="U438" s="15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15"/>
      <c r="U439" s="15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15"/>
      <c r="U440" s="15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15"/>
      <c r="U441" s="15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15"/>
      <c r="U442" s="15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15"/>
      <c r="U443" s="15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15"/>
      <c r="U444" s="15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15"/>
      <c r="U445" s="15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15"/>
      <c r="U446" s="15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15"/>
      <c r="U447" s="15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15"/>
      <c r="U448" s="15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15"/>
      <c r="U449" s="15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15"/>
      <c r="U450" s="15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15"/>
      <c r="U451" s="15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15"/>
      <c r="U452" s="15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15"/>
      <c r="U453" s="15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15"/>
      <c r="U454" s="15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15"/>
      <c r="U455" s="15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15"/>
      <c r="U456" s="15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15"/>
      <c r="U457" s="15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15"/>
      <c r="U458" s="15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15"/>
      <c r="U459" s="15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15"/>
      <c r="U460" s="15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15"/>
      <c r="U461" s="15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15"/>
      <c r="U462" s="15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15"/>
      <c r="U463" s="15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15"/>
      <c r="U464" s="15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15"/>
      <c r="U465" s="15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15"/>
      <c r="U466" s="15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15"/>
      <c r="U467" s="15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15"/>
      <c r="U468" s="15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15"/>
      <c r="U469" s="15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15"/>
      <c r="U470" s="15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15"/>
      <c r="U471" s="15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15"/>
      <c r="U472" s="15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15"/>
      <c r="U473" s="15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15"/>
      <c r="U474" s="15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15"/>
      <c r="U475" s="15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15"/>
      <c r="U476" s="15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15"/>
      <c r="U477" s="15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15"/>
      <c r="U478" s="15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15"/>
      <c r="U479" s="15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15"/>
      <c r="U480" s="15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15"/>
      <c r="U481" s="15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15"/>
      <c r="U482" s="15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15"/>
      <c r="U483" s="15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15"/>
      <c r="U484" s="15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15"/>
      <c r="U485" s="15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15"/>
      <c r="U486" s="15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15"/>
      <c r="U487" s="15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15"/>
      <c r="U488" s="15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15"/>
      <c r="U489" s="15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15"/>
      <c r="U490" s="15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15"/>
      <c r="U491" s="15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15"/>
      <c r="U492" s="15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15"/>
      <c r="U493" s="15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15"/>
      <c r="U494" s="15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15"/>
      <c r="U495" s="15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15"/>
      <c r="U496" s="15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15"/>
      <c r="U497" s="15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15"/>
      <c r="U498" s="15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15"/>
      <c r="U499" s="15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15"/>
      <c r="U500" s="15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15"/>
      <c r="U501" s="15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15"/>
      <c r="U502" s="15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15"/>
      <c r="U503" s="15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15"/>
      <c r="U504" s="15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15"/>
      <c r="U505" s="15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15"/>
      <c r="U506" s="15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15"/>
      <c r="U507" s="15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15"/>
      <c r="U508" s="15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15"/>
      <c r="U509" s="15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15"/>
      <c r="U510" s="15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15"/>
      <c r="U511" s="15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15"/>
      <c r="U512" s="15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15"/>
      <c r="U513" s="15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15"/>
      <c r="U514" s="15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15"/>
      <c r="U515" s="15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15"/>
      <c r="U516" s="15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15"/>
      <c r="U517" s="15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15"/>
      <c r="U518" s="15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15"/>
      <c r="U519" s="15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15"/>
      <c r="U520" s="15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15"/>
      <c r="U521" s="15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15"/>
      <c r="U522" s="15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15"/>
      <c r="U523" s="15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15"/>
      <c r="U524" s="15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15"/>
      <c r="U525" s="15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15"/>
      <c r="U526" s="15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15"/>
      <c r="U527" s="15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15"/>
      <c r="U528" s="15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15"/>
      <c r="U529" s="15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15"/>
      <c r="U530" s="15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15"/>
      <c r="U531" s="15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15"/>
      <c r="U532" s="15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15"/>
      <c r="U533" s="15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15"/>
      <c r="U534" s="15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15"/>
      <c r="U535" s="15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15"/>
      <c r="U536" s="15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15"/>
      <c r="U537" s="15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15"/>
      <c r="U538" s="15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15"/>
      <c r="U539" s="15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15"/>
      <c r="U540" s="15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15"/>
      <c r="U541" s="15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15"/>
      <c r="U542" s="15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15"/>
      <c r="U543" s="15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15"/>
      <c r="U544" s="15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15"/>
      <c r="U545" s="15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15"/>
      <c r="U546" s="15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15"/>
      <c r="U547" s="15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15"/>
      <c r="U548" s="15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15"/>
      <c r="U549" s="15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15"/>
      <c r="U550" s="15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15"/>
      <c r="U551" s="15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15"/>
      <c r="U552" s="15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15"/>
      <c r="U553" s="15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15"/>
      <c r="U554" s="15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15"/>
      <c r="U555" s="15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15"/>
      <c r="U556" s="15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15"/>
      <c r="U557" s="15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15"/>
      <c r="U558" s="15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15"/>
      <c r="U559" s="15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15"/>
      <c r="U560" s="15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15"/>
      <c r="U561" s="15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15"/>
      <c r="U562" s="15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15"/>
      <c r="U563" s="15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15"/>
      <c r="U564" s="15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15"/>
      <c r="U565" s="15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15"/>
      <c r="U566" s="15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15"/>
      <c r="U567" s="15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15"/>
      <c r="U568" s="15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15"/>
      <c r="U569" s="15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15"/>
      <c r="U570" s="15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15"/>
      <c r="U571" s="15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15"/>
      <c r="U572" s="15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15"/>
      <c r="U573" s="15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15"/>
      <c r="U574" s="15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15"/>
      <c r="U575" s="15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15"/>
      <c r="U576" s="15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15"/>
      <c r="U577" s="15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15"/>
      <c r="U578" s="15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15"/>
      <c r="U579" s="15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15"/>
      <c r="U580" s="15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15"/>
      <c r="U581" s="15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15"/>
      <c r="U582" s="15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15"/>
      <c r="U583" s="15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15"/>
      <c r="U584" s="15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15"/>
      <c r="U585" s="15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15"/>
      <c r="U586" s="15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15"/>
      <c r="U587" s="15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15"/>
      <c r="U588" s="15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15"/>
      <c r="U589" s="15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15"/>
      <c r="U590" s="15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15"/>
      <c r="U591" s="15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15"/>
      <c r="U592" s="15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15"/>
      <c r="U593" s="15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15"/>
      <c r="U594" s="15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15"/>
      <c r="U595" s="15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15"/>
      <c r="U596" s="15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15"/>
      <c r="U597" s="15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15"/>
      <c r="U598" s="15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15"/>
      <c r="U599" s="15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15"/>
      <c r="U600" s="15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15"/>
      <c r="U601" s="15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15"/>
      <c r="U602" s="15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15"/>
      <c r="U603" s="15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15"/>
      <c r="U604" s="15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15"/>
      <c r="U605" s="15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15"/>
      <c r="U606" s="15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15"/>
      <c r="U607" s="15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15"/>
      <c r="U608" s="15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15"/>
      <c r="U609" s="15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15"/>
      <c r="U610" s="15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15"/>
      <c r="U611" s="15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15"/>
      <c r="U612" s="15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15"/>
      <c r="U613" s="15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15"/>
      <c r="U614" s="15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15"/>
      <c r="U615" s="15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15"/>
      <c r="U616" s="15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15"/>
      <c r="U617" s="15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15"/>
      <c r="U618" s="15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15"/>
      <c r="U619" s="15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15"/>
      <c r="U620" s="15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15"/>
      <c r="U621" s="15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15"/>
      <c r="U622" s="15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15"/>
      <c r="U623" s="15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15"/>
      <c r="U624" s="15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15"/>
      <c r="U625" s="15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15"/>
      <c r="U626" s="15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15"/>
      <c r="U627" s="15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15"/>
      <c r="U628" s="15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15"/>
      <c r="U629" s="15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15"/>
      <c r="U630" s="15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15"/>
      <c r="U631" s="15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15"/>
      <c r="U632" s="15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15"/>
      <c r="U633" s="15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15"/>
      <c r="U634" s="15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15"/>
      <c r="U635" s="15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15"/>
      <c r="U636" s="15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15"/>
      <c r="U637" s="15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15"/>
      <c r="U638" s="15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15"/>
      <c r="U639" s="15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15"/>
      <c r="U640" s="15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15"/>
      <c r="U641" s="15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15"/>
      <c r="U642" s="15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15"/>
      <c r="U643" s="15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15"/>
      <c r="U644" s="15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15"/>
      <c r="U645" s="15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15"/>
      <c r="U646" s="15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15"/>
      <c r="U647" s="15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15"/>
      <c r="U648" s="15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15"/>
      <c r="U649" s="15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15"/>
      <c r="U650" s="15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15"/>
      <c r="U651" s="15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15"/>
      <c r="U652" s="15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15"/>
      <c r="U653" s="15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15"/>
      <c r="U654" s="15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15"/>
      <c r="U655" s="15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15"/>
      <c r="U656" s="15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15"/>
      <c r="U657" s="15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15"/>
      <c r="U658" s="15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15"/>
      <c r="U659" s="15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15"/>
      <c r="U660" s="15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15"/>
      <c r="U661" s="15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15"/>
      <c r="U662" s="15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15"/>
      <c r="U663" s="15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15"/>
      <c r="U664" s="15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15"/>
      <c r="U665" s="15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15"/>
      <c r="U666" s="15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15"/>
      <c r="U667" s="15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15"/>
      <c r="U668" s="15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15"/>
      <c r="U669" s="15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15"/>
      <c r="U670" s="15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15"/>
      <c r="U671" s="15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15"/>
      <c r="U672" s="15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15"/>
      <c r="U673" s="15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15"/>
      <c r="U674" s="15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15"/>
      <c r="U675" s="15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15"/>
      <c r="U676" s="15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15"/>
      <c r="U677" s="15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15"/>
      <c r="U678" s="15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15"/>
      <c r="U679" s="15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15"/>
      <c r="U680" s="15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15"/>
      <c r="U681" s="15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15"/>
      <c r="U682" s="15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15"/>
      <c r="U683" s="15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15"/>
      <c r="U684" s="15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15"/>
      <c r="U685" s="15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15"/>
      <c r="U686" s="15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15"/>
      <c r="U687" s="15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15"/>
      <c r="U688" s="15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15"/>
      <c r="U689" s="15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15"/>
      <c r="U690" s="15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15"/>
      <c r="U691" s="15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15"/>
      <c r="U692" s="15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15"/>
      <c r="U693" s="15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15"/>
      <c r="U694" s="15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15"/>
      <c r="U695" s="15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15"/>
      <c r="U696" s="15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15"/>
      <c r="U697" s="15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15"/>
      <c r="U698" s="15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15"/>
      <c r="U699" s="15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15"/>
      <c r="U700" s="15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15"/>
      <c r="U701" s="15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15"/>
      <c r="U702" s="15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15"/>
      <c r="U703" s="15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15"/>
      <c r="U704" s="15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15"/>
      <c r="U705" s="15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15"/>
      <c r="U706" s="15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15"/>
      <c r="U707" s="15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15"/>
      <c r="U708" s="15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15"/>
      <c r="U709" s="15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15"/>
      <c r="U710" s="15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15"/>
      <c r="U711" s="15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15"/>
      <c r="U712" s="15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15"/>
      <c r="U713" s="15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15"/>
      <c r="U714" s="15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15"/>
      <c r="U715" s="15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15"/>
      <c r="U716" s="15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15"/>
      <c r="U717" s="15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15"/>
      <c r="U718" s="15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15"/>
      <c r="U719" s="15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15"/>
      <c r="U720" s="15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15"/>
      <c r="U721" s="15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15"/>
      <c r="U722" s="15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15"/>
      <c r="U723" s="15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15"/>
      <c r="U724" s="15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15"/>
      <c r="U725" s="15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15"/>
      <c r="U726" s="15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15"/>
      <c r="U727" s="15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15"/>
      <c r="U728" s="15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15"/>
      <c r="U729" s="15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15"/>
      <c r="U730" s="15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15"/>
      <c r="U731" s="15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15"/>
      <c r="U732" s="15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15"/>
      <c r="U733" s="15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15"/>
      <c r="U734" s="15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15"/>
      <c r="U735" s="15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15"/>
      <c r="U736" s="15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15"/>
      <c r="U737" s="15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15"/>
      <c r="U738" s="15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15"/>
      <c r="U739" s="15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15"/>
      <c r="U740" s="15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15"/>
      <c r="U741" s="15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15"/>
      <c r="U742" s="15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15"/>
      <c r="U743" s="15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15"/>
      <c r="U744" s="15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15"/>
      <c r="U745" s="15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15"/>
      <c r="U746" s="15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15"/>
      <c r="U747" s="15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15"/>
      <c r="U748" s="15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15"/>
      <c r="U749" s="15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15"/>
      <c r="U750" s="15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15"/>
      <c r="U751" s="15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15"/>
      <c r="U752" s="15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15"/>
      <c r="U753" s="15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15"/>
      <c r="U754" s="15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15"/>
      <c r="U755" s="15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15"/>
      <c r="U756" s="15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15"/>
      <c r="U757" s="15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15"/>
      <c r="U758" s="15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15"/>
      <c r="U759" s="15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15"/>
      <c r="U760" s="15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15"/>
      <c r="U761" s="15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15"/>
      <c r="U762" s="15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15"/>
      <c r="U763" s="15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15"/>
      <c r="U764" s="15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15"/>
      <c r="U765" s="15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15"/>
      <c r="U766" s="15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15"/>
      <c r="U767" s="15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15"/>
      <c r="U768" s="15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15"/>
      <c r="U769" s="15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15"/>
      <c r="U770" s="15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15"/>
      <c r="U771" s="15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15"/>
      <c r="U772" s="15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15"/>
      <c r="U773" s="15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15"/>
      <c r="U774" s="15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15"/>
      <c r="U775" s="15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15"/>
      <c r="U776" s="15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15"/>
      <c r="U777" s="15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15"/>
      <c r="U778" s="15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15"/>
      <c r="U779" s="15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15"/>
      <c r="U780" s="15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15"/>
      <c r="U781" s="15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15"/>
      <c r="U782" s="15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15"/>
      <c r="U783" s="15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15"/>
      <c r="U784" s="15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15"/>
      <c r="U785" s="15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15"/>
      <c r="U786" s="15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15"/>
      <c r="U787" s="15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15"/>
      <c r="U788" s="15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15"/>
      <c r="U789" s="15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15"/>
      <c r="U790" s="15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15"/>
      <c r="U791" s="15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15"/>
      <c r="U792" s="15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15"/>
      <c r="U793" s="15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15"/>
      <c r="U794" s="15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15"/>
      <c r="U795" s="15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15"/>
      <c r="U796" s="15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15"/>
      <c r="U797" s="15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15"/>
      <c r="U798" s="15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15"/>
      <c r="U799" s="15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15"/>
      <c r="U800" s="15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15"/>
      <c r="U801" s="15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15"/>
      <c r="U802" s="15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15"/>
      <c r="U803" s="15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15"/>
      <c r="U804" s="15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15"/>
      <c r="U805" s="15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15"/>
      <c r="U806" s="15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15"/>
      <c r="U807" s="15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15"/>
      <c r="U808" s="15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15"/>
      <c r="U809" s="15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15"/>
      <c r="U810" s="15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15"/>
      <c r="U811" s="15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15"/>
      <c r="U812" s="15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15"/>
      <c r="U813" s="15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15"/>
      <c r="U814" s="15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15"/>
      <c r="U815" s="15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15"/>
      <c r="U816" s="15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15"/>
      <c r="U817" s="15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15"/>
      <c r="U818" s="15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15"/>
      <c r="U819" s="15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15"/>
      <c r="U820" s="15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15"/>
      <c r="U821" s="15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15"/>
      <c r="U822" s="15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15"/>
      <c r="U823" s="15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15"/>
      <c r="U824" s="15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15"/>
      <c r="U825" s="15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15"/>
      <c r="U826" s="15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15"/>
      <c r="U827" s="15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15"/>
      <c r="U828" s="15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15"/>
      <c r="U829" s="15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15"/>
      <c r="U830" s="15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15"/>
      <c r="U831" s="15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15"/>
      <c r="U832" s="15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15"/>
      <c r="U833" s="15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15"/>
      <c r="U834" s="15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15"/>
      <c r="U835" s="15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15"/>
      <c r="U836" s="15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15"/>
      <c r="U837" s="15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15"/>
      <c r="U838" s="15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15"/>
      <c r="U839" s="15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15"/>
      <c r="U840" s="15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15"/>
      <c r="U841" s="15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15"/>
      <c r="U842" s="15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15"/>
      <c r="U843" s="15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15"/>
      <c r="U844" s="15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15"/>
      <c r="U845" s="15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15"/>
      <c r="U846" s="15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15"/>
      <c r="U847" s="15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15"/>
      <c r="U848" s="15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15"/>
      <c r="U849" s="15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15"/>
      <c r="U850" s="15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15"/>
      <c r="U851" s="15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15"/>
      <c r="U852" s="15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15"/>
      <c r="U853" s="15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15"/>
      <c r="U854" s="15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15"/>
      <c r="U855" s="15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15"/>
      <c r="U856" s="15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15"/>
      <c r="U857" s="15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15"/>
      <c r="U858" s="15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15"/>
      <c r="U859" s="15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15"/>
      <c r="U860" s="15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15"/>
      <c r="U861" s="15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15"/>
      <c r="U862" s="15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15"/>
      <c r="U863" s="15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15"/>
      <c r="U864" s="15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15"/>
      <c r="U865" s="15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15"/>
      <c r="U866" s="15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15"/>
      <c r="U867" s="15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15"/>
      <c r="U868" s="15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15"/>
      <c r="U869" s="15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15"/>
      <c r="U870" s="15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15"/>
      <c r="U871" s="15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15"/>
      <c r="U872" s="15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15"/>
      <c r="U873" s="15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15"/>
      <c r="U874" s="15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15"/>
      <c r="U875" s="15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15"/>
      <c r="U876" s="15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15"/>
      <c r="U877" s="15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15"/>
      <c r="U878" s="15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15"/>
      <c r="U879" s="15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15"/>
      <c r="U880" s="15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15"/>
      <c r="U881" s="15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15"/>
      <c r="U882" s="15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15"/>
      <c r="U883" s="15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15"/>
      <c r="U884" s="15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15"/>
      <c r="U885" s="15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15"/>
      <c r="U886" s="15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15"/>
      <c r="U887" s="15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15"/>
      <c r="U888" s="15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15"/>
      <c r="U889" s="15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15"/>
      <c r="U890" s="15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15"/>
      <c r="U891" s="15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15"/>
      <c r="U892" s="15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15"/>
      <c r="U893" s="15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15"/>
      <c r="U894" s="15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15"/>
      <c r="U895" s="15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15"/>
      <c r="U896" s="15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15"/>
      <c r="U897" s="15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15"/>
      <c r="U898" s="15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15"/>
      <c r="U899" s="15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15"/>
      <c r="U900" s="15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15"/>
      <c r="U901" s="15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15"/>
      <c r="U902" s="15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15"/>
      <c r="U903" s="15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15"/>
      <c r="U904" s="15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15"/>
      <c r="U905" s="15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15"/>
      <c r="U906" s="15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15"/>
      <c r="U907" s="15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15"/>
      <c r="U908" s="15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15"/>
      <c r="U909" s="15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15"/>
      <c r="U910" s="15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15"/>
      <c r="U911" s="15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15"/>
      <c r="U912" s="15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15"/>
      <c r="U913" s="15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15"/>
      <c r="U914" s="15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15"/>
      <c r="U915" s="15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15"/>
      <c r="U916" s="15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15"/>
      <c r="U917" s="15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15"/>
      <c r="U918" s="15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15"/>
      <c r="U919" s="15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15"/>
      <c r="U920" s="15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15"/>
      <c r="U921" s="15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15"/>
      <c r="U922" s="15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15"/>
      <c r="U923" s="15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15"/>
      <c r="U924" s="15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15"/>
      <c r="U925" s="15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15"/>
      <c r="U926" s="15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15"/>
      <c r="U927" s="15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15"/>
      <c r="U928" s="15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15"/>
      <c r="U929" s="15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15"/>
      <c r="U930" s="15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15"/>
      <c r="U931" s="15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15"/>
      <c r="U932" s="15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15"/>
      <c r="U933" s="15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15"/>
      <c r="U934" s="15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15"/>
      <c r="U935" s="15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15"/>
      <c r="U936" s="15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15"/>
      <c r="U937" s="15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15"/>
      <c r="U938" s="15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15"/>
      <c r="U939" s="15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15"/>
      <c r="U940" s="15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15"/>
      <c r="U941" s="15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15"/>
      <c r="U942" s="15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15"/>
      <c r="U943" s="15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15"/>
      <c r="U944" s="15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15"/>
      <c r="U945" s="15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15"/>
      <c r="U946" s="15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15"/>
      <c r="U947" s="15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15"/>
      <c r="U948" s="15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15"/>
      <c r="U949" s="15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15"/>
      <c r="U950" s="15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15"/>
      <c r="U951" s="15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15"/>
      <c r="U952" s="15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15"/>
      <c r="U953" s="15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15"/>
      <c r="U954" s="15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15"/>
      <c r="U955" s="15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15"/>
      <c r="U956" s="15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15"/>
      <c r="U957" s="15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15"/>
      <c r="U958" s="15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15"/>
      <c r="U959" s="15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15"/>
      <c r="U960" s="15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15"/>
      <c r="U961" s="15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15"/>
      <c r="U962" s="15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15"/>
      <c r="U963" s="15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15"/>
      <c r="U964" s="15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15"/>
      <c r="U965" s="15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15"/>
      <c r="U966" s="15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15"/>
      <c r="U967" s="15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15"/>
      <c r="U968" s="15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15"/>
      <c r="U969" s="15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15"/>
      <c r="U970" s="15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15"/>
      <c r="U971" s="15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15"/>
      <c r="U972" s="15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15"/>
      <c r="U973" s="15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15"/>
      <c r="U974" s="15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15"/>
      <c r="U975" s="15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15"/>
      <c r="U976" s="15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15"/>
      <c r="U977" s="15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15"/>
      <c r="U978" s="15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15"/>
      <c r="U979" s="15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15"/>
      <c r="U980" s="15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15"/>
      <c r="U981" s="15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15"/>
      <c r="U982" s="15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15"/>
      <c r="U983" s="15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15"/>
      <c r="U984" s="15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15"/>
      <c r="U985" s="15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15"/>
      <c r="U986" s="15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15"/>
      <c r="U987" s="15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15"/>
      <c r="U988" s="15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15"/>
      <c r="U989" s="15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15"/>
      <c r="U990" s="15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15"/>
      <c r="U991" s="15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15"/>
      <c r="U992" s="15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15"/>
      <c r="U993" s="15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15"/>
      <c r="U994" s="15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15"/>
      <c r="U995" s="15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15"/>
      <c r="U996" s="15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15"/>
      <c r="U997" s="15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15"/>
      <c r="U998" s="15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15"/>
      <c r="U999" s="15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15"/>
      <c r="U1000" s="15"/>
      <c r="V1000" s="4"/>
      <c r="W1000" s="4"/>
      <c r="X1000" s="4"/>
      <c r="Y1000" s="4"/>
      <c r="Z1000" s="4"/>
      <c r="AA1000" s="4"/>
      <c r="AB1000" s="4"/>
      <c r="AC1000" s="4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53125" defaultRowHeight="15" customHeight="1"/>
  <cols>
    <col min="1" max="1" width="11.453125" customWidth="1"/>
    <col min="2" max="2" width="19.1796875" customWidth="1"/>
    <col min="3" max="5" width="12.1796875" customWidth="1"/>
    <col min="6" max="6" width="14.54296875" customWidth="1"/>
    <col min="7" max="12" width="12.1796875" customWidth="1"/>
    <col min="13" max="13" width="15.54296875" customWidth="1"/>
    <col min="14" max="15" width="11.453125" customWidth="1"/>
    <col min="16" max="16" width="13.1796875" customWidth="1"/>
    <col min="17" max="17" width="13.7265625" customWidth="1"/>
    <col min="18" max="18" width="12" customWidth="1"/>
    <col min="19" max="19" width="13" customWidth="1"/>
    <col min="20" max="26" width="11.453125" customWidth="1"/>
  </cols>
  <sheetData>
    <row r="1" spans="1:26" ht="49.5" customHeight="1">
      <c r="A1" s="2" t="s">
        <v>244</v>
      </c>
      <c r="B1" s="12" t="s">
        <v>212</v>
      </c>
      <c r="C1" s="20" t="s">
        <v>221</v>
      </c>
      <c r="D1" s="13" t="s">
        <v>222</v>
      </c>
      <c r="E1" s="13" t="s">
        <v>223</v>
      </c>
      <c r="F1" s="13" t="s">
        <v>224</v>
      </c>
      <c r="G1" s="13" t="s">
        <v>225</v>
      </c>
      <c r="H1" s="13" t="s">
        <v>226</v>
      </c>
      <c r="I1" s="13" t="s">
        <v>227</v>
      </c>
      <c r="J1" s="13" t="s">
        <v>228</v>
      </c>
      <c r="K1" s="13" t="s">
        <v>229</v>
      </c>
      <c r="L1" s="13" t="s">
        <v>230</v>
      </c>
      <c r="M1" s="13" t="s">
        <v>231</v>
      </c>
      <c r="N1" s="13" t="s">
        <v>232</v>
      </c>
      <c r="O1" s="13" t="s">
        <v>233</v>
      </c>
      <c r="P1" s="13" t="s">
        <v>234</v>
      </c>
      <c r="Q1" s="13" t="s">
        <v>235</v>
      </c>
      <c r="R1" s="13" t="s">
        <v>236</v>
      </c>
      <c r="S1" s="13" t="s">
        <v>237</v>
      </c>
      <c r="T1" s="13" t="s">
        <v>238</v>
      </c>
      <c r="U1" s="13" t="s">
        <v>239</v>
      </c>
      <c r="V1" s="14"/>
      <c r="W1" s="4"/>
      <c r="X1" s="4"/>
      <c r="Y1" s="4"/>
      <c r="Z1" s="4"/>
    </row>
    <row r="2" spans="1:26" ht="12.75" customHeight="1">
      <c r="A2" s="3">
        <v>1</v>
      </c>
      <c r="B2" s="3" t="s">
        <v>64</v>
      </c>
      <c r="C2" s="5">
        <v>21</v>
      </c>
      <c r="D2" s="5">
        <v>1</v>
      </c>
      <c r="E2" s="5">
        <v>1</v>
      </c>
      <c r="F2" s="5">
        <v>0</v>
      </c>
      <c r="G2" s="5">
        <v>0</v>
      </c>
      <c r="H2" s="5">
        <v>7</v>
      </c>
      <c r="I2" s="5">
        <v>0</v>
      </c>
      <c r="J2" s="5">
        <v>36</v>
      </c>
      <c r="K2" s="5">
        <v>0</v>
      </c>
      <c r="L2" s="5">
        <v>66</v>
      </c>
      <c r="M2" s="15">
        <v>0</v>
      </c>
      <c r="N2" s="15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16">
        <v>0</v>
      </c>
      <c r="V2" s="4"/>
      <c r="W2" s="4"/>
      <c r="X2" s="4"/>
      <c r="Y2" s="4"/>
      <c r="Z2" s="4"/>
    </row>
    <row r="3" spans="1:26" ht="12.75" customHeight="1">
      <c r="A3" s="3">
        <v>2</v>
      </c>
      <c r="B3" s="3" t="s">
        <v>65</v>
      </c>
      <c r="C3" s="5">
        <v>80</v>
      </c>
      <c r="D3" s="5">
        <v>685</v>
      </c>
      <c r="E3" s="5">
        <v>756</v>
      </c>
      <c r="F3" s="5">
        <v>415</v>
      </c>
      <c r="G3" s="5">
        <v>430</v>
      </c>
      <c r="H3" s="5">
        <v>388</v>
      </c>
      <c r="I3" s="5">
        <v>355</v>
      </c>
      <c r="J3" s="5">
        <v>300</v>
      </c>
      <c r="K3" s="5">
        <v>1</v>
      </c>
      <c r="L3" s="5">
        <v>3410</v>
      </c>
      <c r="M3" s="15">
        <v>0</v>
      </c>
      <c r="N3" s="15">
        <v>3</v>
      </c>
      <c r="O3" s="4">
        <v>6</v>
      </c>
      <c r="P3" s="4">
        <v>5</v>
      </c>
      <c r="Q3" s="4">
        <v>5</v>
      </c>
      <c r="R3" s="4">
        <v>1</v>
      </c>
      <c r="S3" s="4">
        <v>0</v>
      </c>
      <c r="T3" s="4">
        <v>0</v>
      </c>
      <c r="U3" s="16">
        <v>20</v>
      </c>
      <c r="V3" s="4"/>
      <c r="W3" s="4"/>
      <c r="X3" s="4"/>
      <c r="Y3" s="4"/>
      <c r="Z3" s="4"/>
    </row>
    <row r="4" spans="1:26" ht="12.75" customHeight="1">
      <c r="A4" s="3">
        <v>3</v>
      </c>
      <c r="B4" s="3" t="s">
        <v>66</v>
      </c>
      <c r="C4" s="5">
        <v>195</v>
      </c>
      <c r="D4" s="5">
        <v>59</v>
      </c>
      <c r="E4" s="5">
        <v>243</v>
      </c>
      <c r="F4" s="5">
        <v>309</v>
      </c>
      <c r="G4" s="5">
        <v>561</v>
      </c>
      <c r="H4" s="5">
        <v>0</v>
      </c>
      <c r="I4" s="5">
        <v>0</v>
      </c>
      <c r="J4" s="5">
        <v>0</v>
      </c>
      <c r="K4" s="5">
        <v>0</v>
      </c>
      <c r="L4" s="5">
        <v>1367</v>
      </c>
      <c r="M4" s="15">
        <v>0</v>
      </c>
      <c r="N4" s="15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16">
        <v>0</v>
      </c>
      <c r="V4" s="4"/>
      <c r="W4" s="4"/>
      <c r="X4" s="4"/>
      <c r="Y4" s="4"/>
      <c r="Z4" s="4"/>
    </row>
    <row r="5" spans="1:26" ht="12.75" customHeight="1">
      <c r="A5" s="3">
        <v>4</v>
      </c>
      <c r="B5" s="3" t="s">
        <v>240</v>
      </c>
      <c r="C5" s="5">
        <v>11</v>
      </c>
      <c r="D5" s="5">
        <v>389</v>
      </c>
      <c r="E5" s="5">
        <v>463</v>
      </c>
      <c r="F5" s="5">
        <v>124</v>
      </c>
      <c r="G5" s="5">
        <v>9</v>
      </c>
      <c r="H5" s="5">
        <v>241</v>
      </c>
      <c r="I5" s="5">
        <v>5</v>
      </c>
      <c r="J5" s="5">
        <v>1</v>
      </c>
      <c r="K5" s="5">
        <v>1</v>
      </c>
      <c r="L5" s="5">
        <v>1244</v>
      </c>
      <c r="M5" s="15">
        <v>0</v>
      </c>
      <c r="N5" s="15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16">
        <v>0</v>
      </c>
      <c r="V5" s="4"/>
      <c r="W5" s="4"/>
      <c r="X5" s="4"/>
      <c r="Y5" s="4"/>
      <c r="Z5" s="4"/>
    </row>
    <row r="6" spans="1:26" ht="12.75" customHeight="1">
      <c r="A6" s="3">
        <v>5</v>
      </c>
      <c r="B6" s="3" t="s">
        <v>68</v>
      </c>
      <c r="C6" s="5">
        <v>475</v>
      </c>
      <c r="D6" s="5">
        <v>7570</v>
      </c>
      <c r="E6" s="5">
        <v>9408</v>
      </c>
      <c r="F6" s="5">
        <v>9844</v>
      </c>
      <c r="G6" s="5">
        <v>9854</v>
      </c>
      <c r="H6" s="5">
        <v>640</v>
      </c>
      <c r="I6" s="5">
        <v>631</v>
      </c>
      <c r="J6" s="5">
        <v>754</v>
      </c>
      <c r="K6" s="5">
        <v>1</v>
      </c>
      <c r="L6" s="5">
        <v>39177</v>
      </c>
      <c r="M6" s="15">
        <v>0</v>
      </c>
      <c r="N6" s="15">
        <v>9</v>
      </c>
      <c r="O6" s="4">
        <v>10</v>
      </c>
      <c r="P6" s="4">
        <v>10</v>
      </c>
      <c r="Q6" s="4">
        <v>9</v>
      </c>
      <c r="R6" s="4">
        <v>0</v>
      </c>
      <c r="S6" s="4">
        <v>0</v>
      </c>
      <c r="T6" s="4">
        <v>0</v>
      </c>
      <c r="U6" s="16">
        <v>38</v>
      </c>
      <c r="V6" s="4"/>
      <c r="W6" s="4"/>
      <c r="X6" s="4"/>
      <c r="Y6" s="4"/>
      <c r="Z6" s="4"/>
    </row>
    <row r="7" spans="1:26" ht="12.75" customHeight="1">
      <c r="A7" s="3">
        <v>6</v>
      </c>
      <c r="B7" s="3" t="s">
        <v>70</v>
      </c>
      <c r="C7" s="5">
        <v>133</v>
      </c>
      <c r="D7" s="5">
        <v>19232</v>
      </c>
      <c r="E7" s="5">
        <v>20828</v>
      </c>
      <c r="F7" s="5">
        <v>17424</v>
      </c>
      <c r="G7" s="5">
        <v>17679</v>
      </c>
      <c r="H7" s="5">
        <v>76</v>
      </c>
      <c r="I7" s="5">
        <v>76</v>
      </c>
      <c r="J7" s="5">
        <v>329</v>
      </c>
      <c r="K7" s="5">
        <v>6</v>
      </c>
      <c r="L7" s="5">
        <v>75783</v>
      </c>
      <c r="M7" s="15">
        <v>0</v>
      </c>
      <c r="N7" s="15">
        <v>0</v>
      </c>
      <c r="O7" s="4">
        <v>0</v>
      </c>
      <c r="P7" s="4">
        <v>0</v>
      </c>
      <c r="Q7" s="4">
        <v>0</v>
      </c>
      <c r="R7" s="4">
        <v>0</v>
      </c>
      <c r="S7" s="4">
        <v>4</v>
      </c>
      <c r="T7" s="4">
        <v>0</v>
      </c>
      <c r="U7" s="16">
        <v>4</v>
      </c>
      <c r="V7" s="4"/>
      <c r="W7" s="4"/>
      <c r="X7" s="4"/>
      <c r="Y7" s="4"/>
      <c r="Z7" s="4"/>
    </row>
    <row r="8" spans="1:26" ht="12.75" customHeight="1">
      <c r="A8" s="3">
        <v>7</v>
      </c>
      <c r="B8" s="3" t="s">
        <v>69</v>
      </c>
      <c r="C8" s="5">
        <v>4540</v>
      </c>
      <c r="D8" s="5">
        <v>12</v>
      </c>
      <c r="E8" s="5">
        <v>12</v>
      </c>
      <c r="F8" s="5">
        <v>8</v>
      </c>
      <c r="G8" s="5">
        <v>10</v>
      </c>
      <c r="H8" s="5">
        <v>5</v>
      </c>
      <c r="I8" s="5">
        <v>5</v>
      </c>
      <c r="J8" s="5">
        <v>0</v>
      </c>
      <c r="K8" s="5">
        <v>0</v>
      </c>
      <c r="L8" s="5">
        <v>4592</v>
      </c>
      <c r="M8" s="15">
        <v>0</v>
      </c>
      <c r="N8" s="15">
        <v>2</v>
      </c>
      <c r="O8" s="4">
        <v>2</v>
      </c>
      <c r="P8" s="4">
        <v>2</v>
      </c>
      <c r="Q8" s="4">
        <v>3</v>
      </c>
      <c r="R8" s="4">
        <v>0</v>
      </c>
      <c r="S8" s="4">
        <v>0</v>
      </c>
      <c r="T8" s="4">
        <v>0</v>
      </c>
      <c r="U8" s="16">
        <v>9</v>
      </c>
      <c r="V8" s="4"/>
      <c r="W8" s="4"/>
      <c r="X8" s="4"/>
      <c r="Y8" s="4"/>
      <c r="Z8" s="4"/>
    </row>
    <row r="9" spans="1:26" ht="12.75" customHeight="1">
      <c r="A9" s="3">
        <v>8</v>
      </c>
      <c r="B9" s="3" t="s">
        <v>71</v>
      </c>
      <c r="C9" s="5">
        <v>148</v>
      </c>
      <c r="D9" s="5">
        <v>163</v>
      </c>
      <c r="E9" s="5">
        <v>198</v>
      </c>
      <c r="F9" s="5">
        <v>173</v>
      </c>
      <c r="G9" s="5">
        <v>158</v>
      </c>
      <c r="H9" s="5">
        <v>9</v>
      </c>
      <c r="I9" s="5">
        <v>6</v>
      </c>
      <c r="J9" s="5">
        <v>1</v>
      </c>
      <c r="K9" s="5">
        <v>0</v>
      </c>
      <c r="L9" s="5">
        <v>856</v>
      </c>
      <c r="M9" s="15">
        <v>0</v>
      </c>
      <c r="N9" s="15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6">
        <v>0</v>
      </c>
      <c r="V9" s="4"/>
      <c r="W9" s="4"/>
      <c r="X9" s="4"/>
      <c r="Y9" s="4"/>
      <c r="Z9" s="4"/>
    </row>
    <row r="10" spans="1:26" ht="12.75" customHeight="1">
      <c r="A10" s="3">
        <v>9</v>
      </c>
      <c r="B10" s="3" t="s">
        <v>72</v>
      </c>
      <c r="C10" s="5">
        <v>45</v>
      </c>
      <c r="D10" s="5">
        <v>237</v>
      </c>
      <c r="E10" s="5">
        <v>295</v>
      </c>
      <c r="F10" s="5">
        <v>270</v>
      </c>
      <c r="G10" s="5">
        <v>268</v>
      </c>
      <c r="H10" s="5">
        <v>44</v>
      </c>
      <c r="I10" s="5">
        <v>36</v>
      </c>
      <c r="J10" s="5">
        <v>71</v>
      </c>
      <c r="K10" s="5">
        <v>16</v>
      </c>
      <c r="L10" s="5">
        <v>1282</v>
      </c>
      <c r="M10" s="15">
        <v>0</v>
      </c>
      <c r="N10" s="15">
        <v>6</v>
      </c>
      <c r="O10" s="4">
        <v>6</v>
      </c>
      <c r="P10" s="4">
        <v>6</v>
      </c>
      <c r="Q10" s="4">
        <v>6</v>
      </c>
      <c r="R10" s="4">
        <v>0</v>
      </c>
      <c r="S10" s="4">
        <v>0</v>
      </c>
      <c r="T10" s="4">
        <v>0</v>
      </c>
      <c r="U10" s="16">
        <v>24</v>
      </c>
      <c r="V10" s="4"/>
      <c r="W10" s="4"/>
      <c r="X10" s="4"/>
      <c r="Y10" s="4"/>
      <c r="Z10" s="4"/>
    </row>
    <row r="11" spans="1:26" ht="12.75" customHeight="1">
      <c r="A11" s="3">
        <v>10</v>
      </c>
      <c r="B11" s="3" t="s">
        <v>73</v>
      </c>
      <c r="C11" s="5">
        <v>1993</v>
      </c>
      <c r="D11" s="5">
        <v>2587</v>
      </c>
      <c r="E11" s="5">
        <v>2896</v>
      </c>
      <c r="F11" s="5">
        <v>2887</v>
      </c>
      <c r="G11" s="5">
        <v>2913</v>
      </c>
      <c r="H11" s="5">
        <v>36</v>
      </c>
      <c r="I11" s="5">
        <v>27</v>
      </c>
      <c r="J11" s="5">
        <v>11</v>
      </c>
      <c r="K11" s="5">
        <v>32</v>
      </c>
      <c r="L11" s="5">
        <v>13382</v>
      </c>
      <c r="M11" s="15">
        <v>41</v>
      </c>
      <c r="N11" s="15">
        <v>51</v>
      </c>
      <c r="O11" s="4">
        <v>57</v>
      </c>
      <c r="P11" s="4">
        <v>54</v>
      </c>
      <c r="Q11" s="4">
        <v>55</v>
      </c>
      <c r="R11" s="4">
        <v>0</v>
      </c>
      <c r="S11" s="4">
        <v>0</v>
      </c>
      <c r="T11" s="4">
        <v>0</v>
      </c>
      <c r="U11" s="16">
        <v>258</v>
      </c>
      <c r="V11" s="4"/>
      <c r="W11" s="4"/>
      <c r="X11" s="4"/>
      <c r="Y11" s="4"/>
      <c r="Z11" s="4"/>
    </row>
    <row r="12" spans="1:26" ht="12.75" customHeight="1">
      <c r="A12" s="3">
        <v>11</v>
      </c>
      <c r="B12" s="3" t="s">
        <v>74</v>
      </c>
      <c r="C12" s="5">
        <v>63</v>
      </c>
      <c r="D12" s="5">
        <v>292</v>
      </c>
      <c r="E12" s="5">
        <v>347</v>
      </c>
      <c r="F12" s="5">
        <v>282</v>
      </c>
      <c r="G12" s="5">
        <v>194</v>
      </c>
      <c r="H12" s="5">
        <v>135</v>
      </c>
      <c r="I12" s="5">
        <v>88</v>
      </c>
      <c r="J12" s="5">
        <v>11</v>
      </c>
      <c r="K12" s="5">
        <v>43</v>
      </c>
      <c r="L12" s="5">
        <v>1455</v>
      </c>
      <c r="M12" s="15">
        <v>0</v>
      </c>
      <c r="N12" s="15">
        <v>9</v>
      </c>
      <c r="O12" s="4">
        <v>9</v>
      </c>
      <c r="P12" s="4">
        <v>13</v>
      </c>
      <c r="Q12" s="4">
        <v>14</v>
      </c>
      <c r="R12" s="4">
        <v>8</v>
      </c>
      <c r="S12" s="4">
        <v>0</v>
      </c>
      <c r="T12" s="4">
        <v>0</v>
      </c>
      <c r="U12" s="16">
        <v>53</v>
      </c>
      <c r="V12" s="4"/>
      <c r="W12" s="4"/>
      <c r="X12" s="4"/>
      <c r="Y12" s="4"/>
      <c r="Z12" s="4"/>
    </row>
    <row r="13" spans="1:26" ht="12.75" customHeight="1">
      <c r="A13" s="3">
        <v>12</v>
      </c>
      <c r="B13" s="21" t="s">
        <v>75</v>
      </c>
      <c r="C13" s="22">
        <v>42563</v>
      </c>
      <c r="D13" s="5">
        <v>2197</v>
      </c>
      <c r="E13" s="5">
        <v>2406</v>
      </c>
      <c r="F13" s="5">
        <v>2425</v>
      </c>
      <c r="G13" s="5">
        <v>2488</v>
      </c>
      <c r="H13" s="5">
        <v>48</v>
      </c>
      <c r="I13" s="5">
        <v>35</v>
      </c>
      <c r="J13" s="5">
        <v>94</v>
      </c>
      <c r="K13" s="5">
        <v>0</v>
      </c>
      <c r="L13" s="5">
        <v>52256</v>
      </c>
      <c r="M13" s="15">
        <v>0</v>
      </c>
      <c r="N13" s="15">
        <v>15</v>
      </c>
      <c r="O13" s="4">
        <v>19</v>
      </c>
      <c r="P13" s="4">
        <v>19</v>
      </c>
      <c r="Q13" s="4">
        <v>21</v>
      </c>
      <c r="R13" s="4">
        <v>0</v>
      </c>
      <c r="S13" s="4">
        <v>0</v>
      </c>
      <c r="T13" s="4">
        <v>0</v>
      </c>
      <c r="U13" s="16">
        <v>74</v>
      </c>
      <c r="V13" s="4"/>
      <c r="W13" s="4"/>
      <c r="X13" s="4"/>
      <c r="Y13" s="4"/>
      <c r="Z13" s="4"/>
    </row>
    <row r="14" spans="1:26" ht="12.75" customHeight="1">
      <c r="A14" s="3">
        <v>13</v>
      </c>
      <c r="B14" s="3" t="s">
        <v>241</v>
      </c>
      <c r="C14" s="5">
        <v>120</v>
      </c>
      <c r="D14" s="5">
        <v>61</v>
      </c>
      <c r="E14" s="5">
        <v>82</v>
      </c>
      <c r="F14" s="5">
        <v>39</v>
      </c>
      <c r="G14" s="5">
        <v>54</v>
      </c>
      <c r="H14" s="5">
        <v>47</v>
      </c>
      <c r="I14" s="5">
        <v>45</v>
      </c>
      <c r="J14" s="5">
        <v>156</v>
      </c>
      <c r="K14" s="5">
        <v>0</v>
      </c>
      <c r="L14" s="5">
        <v>604</v>
      </c>
      <c r="M14" s="15">
        <v>0</v>
      </c>
      <c r="N14" s="15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6">
        <v>0</v>
      </c>
      <c r="V14" s="4"/>
      <c r="W14" s="4"/>
      <c r="X14" s="4"/>
      <c r="Y14" s="4"/>
      <c r="Z14" s="4"/>
    </row>
    <row r="15" spans="1:26" ht="12.75" customHeight="1">
      <c r="A15" s="3">
        <v>14</v>
      </c>
      <c r="B15" s="3" t="s">
        <v>77</v>
      </c>
      <c r="C15" s="5">
        <v>4</v>
      </c>
      <c r="D15" s="5">
        <v>555</v>
      </c>
      <c r="E15" s="5">
        <v>558</v>
      </c>
      <c r="F15" s="5">
        <v>586</v>
      </c>
      <c r="G15" s="5">
        <v>589</v>
      </c>
      <c r="H15" s="5">
        <v>0</v>
      </c>
      <c r="I15" s="5">
        <v>0</v>
      </c>
      <c r="J15" s="5">
        <v>2</v>
      </c>
      <c r="K15" s="5">
        <v>0</v>
      </c>
      <c r="L15" s="5">
        <v>2294</v>
      </c>
      <c r="M15" s="15">
        <v>0</v>
      </c>
      <c r="N15" s="15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16">
        <v>0</v>
      </c>
      <c r="V15" s="4"/>
      <c r="W15" s="4"/>
      <c r="X15" s="4"/>
      <c r="Y15" s="4"/>
      <c r="Z15" s="4"/>
    </row>
    <row r="16" spans="1:26" ht="12.75" customHeight="1">
      <c r="A16" s="3">
        <v>15</v>
      </c>
      <c r="B16" s="3" t="s">
        <v>78</v>
      </c>
      <c r="C16" s="5">
        <v>463</v>
      </c>
      <c r="D16" s="5">
        <v>10599</v>
      </c>
      <c r="E16" s="5">
        <v>10829</v>
      </c>
      <c r="F16" s="5">
        <v>11589</v>
      </c>
      <c r="G16" s="5">
        <v>14172</v>
      </c>
      <c r="H16" s="5">
        <v>1134</v>
      </c>
      <c r="I16" s="5">
        <v>1094</v>
      </c>
      <c r="J16" s="5">
        <v>102</v>
      </c>
      <c r="K16" s="5">
        <v>269</v>
      </c>
      <c r="L16" s="5">
        <v>50251</v>
      </c>
      <c r="M16" s="15">
        <v>0</v>
      </c>
      <c r="N16" s="15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16">
        <v>1</v>
      </c>
      <c r="V16" s="4"/>
      <c r="W16" s="4"/>
      <c r="X16" s="4"/>
      <c r="Y16" s="4"/>
      <c r="Z16" s="4"/>
    </row>
    <row r="17" spans="1:26" ht="12.75" customHeight="1">
      <c r="A17" s="3">
        <v>16</v>
      </c>
      <c r="B17" s="3" t="s">
        <v>79</v>
      </c>
      <c r="C17" s="5">
        <v>417</v>
      </c>
      <c r="D17" s="5">
        <v>1076</v>
      </c>
      <c r="E17" s="5">
        <v>1309</v>
      </c>
      <c r="F17" s="5">
        <v>1434</v>
      </c>
      <c r="G17" s="5">
        <v>1583</v>
      </c>
      <c r="H17" s="5">
        <v>74</v>
      </c>
      <c r="I17" s="5">
        <v>73</v>
      </c>
      <c r="J17" s="5">
        <v>332</v>
      </c>
      <c r="K17" s="5">
        <v>48</v>
      </c>
      <c r="L17" s="5">
        <v>6346</v>
      </c>
      <c r="M17" s="15">
        <v>0</v>
      </c>
      <c r="N17" s="15">
        <v>6</v>
      </c>
      <c r="O17" s="4">
        <v>7</v>
      </c>
      <c r="P17" s="4">
        <v>4</v>
      </c>
      <c r="Q17" s="4">
        <v>0</v>
      </c>
      <c r="R17" s="4">
        <v>0</v>
      </c>
      <c r="S17" s="4">
        <v>0</v>
      </c>
      <c r="T17" s="4">
        <v>0</v>
      </c>
      <c r="U17" s="16">
        <v>17</v>
      </c>
      <c r="V17" s="4"/>
      <c r="W17" s="4"/>
      <c r="X17" s="4"/>
      <c r="Y17" s="4"/>
      <c r="Z17" s="4"/>
    </row>
    <row r="18" spans="1:26" ht="12.75" customHeight="1">
      <c r="A18" s="3">
        <v>17</v>
      </c>
      <c r="B18" s="3" t="s">
        <v>80</v>
      </c>
      <c r="C18" s="5">
        <v>1279</v>
      </c>
      <c r="D18" s="5">
        <v>9590</v>
      </c>
      <c r="E18" s="5">
        <v>11043</v>
      </c>
      <c r="F18" s="5">
        <v>10767</v>
      </c>
      <c r="G18" s="5">
        <v>11673</v>
      </c>
      <c r="H18" s="5">
        <v>1767</v>
      </c>
      <c r="I18" s="5">
        <v>2053</v>
      </c>
      <c r="J18" s="5">
        <v>267</v>
      </c>
      <c r="K18" s="5">
        <v>149</v>
      </c>
      <c r="L18" s="5">
        <v>48588</v>
      </c>
      <c r="M18" s="15">
        <v>0</v>
      </c>
      <c r="N18" s="15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16">
        <v>0</v>
      </c>
      <c r="V18" s="4"/>
      <c r="W18" s="4"/>
      <c r="X18" s="4"/>
      <c r="Y18" s="4"/>
      <c r="Z18" s="4"/>
    </row>
    <row r="19" spans="1:26" ht="12.75" customHeight="1">
      <c r="A19" s="3">
        <v>18</v>
      </c>
      <c r="B19" s="3" t="s">
        <v>81</v>
      </c>
      <c r="C19" s="5">
        <v>37</v>
      </c>
      <c r="D19" s="5">
        <v>400</v>
      </c>
      <c r="E19" s="5">
        <v>533</v>
      </c>
      <c r="F19" s="5">
        <v>573</v>
      </c>
      <c r="G19" s="5">
        <v>487</v>
      </c>
      <c r="H19" s="5">
        <v>33</v>
      </c>
      <c r="I19" s="5">
        <v>5</v>
      </c>
      <c r="J19" s="5">
        <v>40</v>
      </c>
      <c r="K19" s="5">
        <v>1</v>
      </c>
      <c r="L19" s="5">
        <v>2109</v>
      </c>
      <c r="M19" s="15">
        <v>6</v>
      </c>
      <c r="N19" s="18">
        <v>399.21</v>
      </c>
      <c r="O19" s="4">
        <v>31</v>
      </c>
      <c r="P19" s="4">
        <v>28</v>
      </c>
      <c r="Q19" s="4">
        <v>30</v>
      </c>
      <c r="R19" s="4">
        <v>0</v>
      </c>
      <c r="S19" s="4">
        <v>0</v>
      </c>
      <c r="T19" s="4">
        <v>0</v>
      </c>
      <c r="U19" s="16">
        <v>494.21</v>
      </c>
      <c r="V19" s="4"/>
      <c r="W19" s="4"/>
      <c r="X19" s="4"/>
      <c r="Y19" s="4"/>
      <c r="Z19" s="4"/>
    </row>
    <row r="20" spans="1:26" ht="12.75" customHeight="1">
      <c r="A20" s="3">
        <v>19</v>
      </c>
      <c r="B20" s="3" t="s">
        <v>82</v>
      </c>
      <c r="C20" s="5">
        <v>352</v>
      </c>
      <c r="D20" s="5">
        <v>647</v>
      </c>
      <c r="E20" s="5">
        <v>791</v>
      </c>
      <c r="F20" s="5">
        <v>582</v>
      </c>
      <c r="G20" s="5">
        <v>856</v>
      </c>
      <c r="H20" s="5">
        <v>223</v>
      </c>
      <c r="I20" s="5">
        <v>460</v>
      </c>
      <c r="J20" s="5">
        <v>449</v>
      </c>
      <c r="K20" s="5">
        <v>0</v>
      </c>
      <c r="L20" s="5">
        <v>4360</v>
      </c>
      <c r="M20" s="15">
        <v>0</v>
      </c>
      <c r="N20" s="15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16">
        <v>0</v>
      </c>
      <c r="V20" s="4"/>
      <c r="W20" s="4"/>
      <c r="X20" s="4"/>
      <c r="Y20" s="4"/>
      <c r="Z20" s="4"/>
    </row>
    <row r="21" spans="1:26" ht="12.75" customHeight="1">
      <c r="A21" s="3">
        <v>20</v>
      </c>
      <c r="B21" s="3" t="s">
        <v>242</v>
      </c>
      <c r="C21" s="5">
        <v>963</v>
      </c>
      <c r="D21" s="5">
        <v>2264</v>
      </c>
      <c r="E21" s="5">
        <v>2556</v>
      </c>
      <c r="F21" s="5">
        <v>2537</v>
      </c>
      <c r="G21" s="5">
        <v>2526</v>
      </c>
      <c r="H21" s="5">
        <v>51</v>
      </c>
      <c r="I21" s="5">
        <v>32</v>
      </c>
      <c r="J21" s="5">
        <v>168</v>
      </c>
      <c r="K21" s="5">
        <v>288</v>
      </c>
      <c r="L21" s="5">
        <v>11385</v>
      </c>
      <c r="M21" s="15">
        <v>9</v>
      </c>
      <c r="N21" s="15">
        <v>11</v>
      </c>
      <c r="O21" s="4">
        <v>11</v>
      </c>
      <c r="P21" s="4">
        <v>12</v>
      </c>
      <c r="Q21" s="4">
        <v>5</v>
      </c>
      <c r="R21" s="4">
        <v>0</v>
      </c>
      <c r="S21" s="4">
        <v>0</v>
      </c>
      <c r="T21" s="4">
        <v>34</v>
      </c>
      <c r="U21" s="16">
        <v>82</v>
      </c>
      <c r="V21" s="4"/>
      <c r="W21" s="4"/>
      <c r="X21" s="4"/>
      <c r="Y21" s="4"/>
      <c r="Z21" s="4"/>
    </row>
    <row r="22" spans="1:26" ht="12.75" customHeight="1">
      <c r="A22" s="3">
        <v>21</v>
      </c>
      <c r="B22" s="3" t="s">
        <v>84</v>
      </c>
      <c r="C22" s="5">
        <v>20776</v>
      </c>
      <c r="D22" s="5">
        <v>987</v>
      </c>
      <c r="E22" s="5">
        <v>1017</v>
      </c>
      <c r="F22" s="5">
        <v>967</v>
      </c>
      <c r="G22" s="5">
        <v>994</v>
      </c>
      <c r="H22" s="5">
        <v>40</v>
      </c>
      <c r="I22" s="5">
        <v>41</v>
      </c>
      <c r="J22" s="5">
        <v>0</v>
      </c>
      <c r="K22" s="5">
        <v>0</v>
      </c>
      <c r="L22" s="5">
        <v>24822</v>
      </c>
      <c r="M22" s="15">
        <v>0</v>
      </c>
      <c r="N22" s="15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16">
        <v>0</v>
      </c>
      <c r="V22" s="4"/>
      <c r="W22" s="4"/>
      <c r="X22" s="4"/>
      <c r="Y22" s="4"/>
      <c r="Z22" s="4"/>
    </row>
    <row r="23" spans="1:26" ht="12.75" customHeight="1">
      <c r="A23" s="3">
        <v>22</v>
      </c>
      <c r="B23" s="3" t="s">
        <v>85</v>
      </c>
      <c r="C23" s="5">
        <v>142</v>
      </c>
      <c r="D23" s="5">
        <v>520</v>
      </c>
      <c r="E23" s="5">
        <v>615</v>
      </c>
      <c r="F23" s="5">
        <v>628</v>
      </c>
      <c r="G23" s="5">
        <v>734</v>
      </c>
      <c r="H23" s="5">
        <v>4</v>
      </c>
      <c r="I23" s="5">
        <v>6</v>
      </c>
      <c r="J23" s="5">
        <v>1</v>
      </c>
      <c r="K23" s="5">
        <v>0</v>
      </c>
      <c r="L23" s="5">
        <v>2650</v>
      </c>
      <c r="M23" s="15">
        <v>0</v>
      </c>
      <c r="N23" s="15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6">
        <v>0</v>
      </c>
      <c r="V23" s="4"/>
      <c r="W23" s="4"/>
      <c r="X23" s="4"/>
      <c r="Y23" s="4"/>
      <c r="Z23" s="4"/>
    </row>
    <row r="24" spans="1:26" ht="12.75" customHeight="1">
      <c r="A24" s="3">
        <v>23</v>
      </c>
      <c r="B24" s="3" t="s">
        <v>86</v>
      </c>
      <c r="C24" s="5">
        <v>748</v>
      </c>
      <c r="D24" s="5">
        <v>1426</v>
      </c>
      <c r="E24" s="5">
        <v>1826</v>
      </c>
      <c r="F24" s="5">
        <v>1810</v>
      </c>
      <c r="G24" s="5">
        <v>1875</v>
      </c>
      <c r="H24" s="5">
        <v>78</v>
      </c>
      <c r="I24" s="5">
        <v>70</v>
      </c>
      <c r="J24" s="5">
        <v>184</v>
      </c>
      <c r="K24" s="5">
        <v>115</v>
      </c>
      <c r="L24" s="5">
        <v>8132</v>
      </c>
      <c r="M24" s="15">
        <v>14</v>
      </c>
      <c r="N24" s="15">
        <v>23</v>
      </c>
      <c r="O24" s="4">
        <v>30</v>
      </c>
      <c r="P24" s="4">
        <v>27</v>
      </c>
      <c r="Q24" s="4">
        <v>24</v>
      </c>
      <c r="R24" s="4">
        <v>1</v>
      </c>
      <c r="S24" s="4">
        <v>0</v>
      </c>
      <c r="T24" s="4">
        <v>0</v>
      </c>
      <c r="U24" s="16">
        <v>119</v>
      </c>
      <c r="V24" s="4"/>
      <c r="W24" s="4"/>
      <c r="X24" s="4"/>
      <c r="Y24" s="4"/>
      <c r="Z24" s="4"/>
    </row>
    <row r="25" spans="1:26" ht="12.75" customHeight="1">
      <c r="A25" s="3">
        <v>24</v>
      </c>
      <c r="B25" s="3" t="s">
        <v>87</v>
      </c>
      <c r="C25" s="5">
        <v>217</v>
      </c>
      <c r="D25" s="5">
        <v>1419</v>
      </c>
      <c r="E25" s="5">
        <v>1589</v>
      </c>
      <c r="F25" s="5">
        <v>1579</v>
      </c>
      <c r="G25" s="5">
        <v>3968</v>
      </c>
      <c r="H25" s="5">
        <v>177</v>
      </c>
      <c r="I25" s="5">
        <v>27</v>
      </c>
      <c r="J25" s="5">
        <v>250</v>
      </c>
      <c r="K25" s="5">
        <v>21</v>
      </c>
      <c r="L25" s="5">
        <v>9247</v>
      </c>
      <c r="M25" s="15">
        <v>0</v>
      </c>
      <c r="N25" s="15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16">
        <v>0</v>
      </c>
      <c r="V25" s="4"/>
      <c r="W25" s="4"/>
      <c r="X25" s="4"/>
      <c r="Y25" s="4"/>
      <c r="Z25" s="4"/>
    </row>
    <row r="26" spans="1:26" ht="12.75" customHeight="1">
      <c r="A26" s="3">
        <v>25</v>
      </c>
      <c r="B26" s="3" t="s">
        <v>88</v>
      </c>
      <c r="C26" s="5">
        <v>417</v>
      </c>
      <c r="D26" s="5">
        <v>2441</v>
      </c>
      <c r="E26" s="5">
        <v>2902</v>
      </c>
      <c r="F26" s="5">
        <v>2985</v>
      </c>
      <c r="G26" s="5">
        <v>2741</v>
      </c>
      <c r="H26" s="5">
        <v>16</v>
      </c>
      <c r="I26" s="5">
        <v>34</v>
      </c>
      <c r="J26" s="5">
        <v>221</v>
      </c>
      <c r="K26" s="5">
        <v>51</v>
      </c>
      <c r="L26" s="5">
        <v>11808</v>
      </c>
      <c r="M26" s="15">
        <v>7</v>
      </c>
      <c r="N26" s="15">
        <v>55</v>
      </c>
      <c r="O26" s="4">
        <v>66</v>
      </c>
      <c r="P26" s="4">
        <v>66</v>
      </c>
      <c r="Q26" s="4">
        <v>66</v>
      </c>
      <c r="R26" s="4">
        <v>0</v>
      </c>
      <c r="S26" s="4">
        <v>0</v>
      </c>
      <c r="T26" s="4">
        <v>0</v>
      </c>
      <c r="U26" s="16">
        <v>260</v>
      </c>
      <c r="V26" s="4"/>
      <c r="W26" s="4"/>
      <c r="X26" s="4"/>
      <c r="Y26" s="4"/>
      <c r="Z26" s="4"/>
    </row>
    <row r="27" spans="1:26" ht="12.75" customHeight="1">
      <c r="A27" s="3">
        <v>26</v>
      </c>
      <c r="B27" s="3" t="s">
        <v>89</v>
      </c>
      <c r="C27" s="5">
        <v>40</v>
      </c>
      <c r="D27" s="5">
        <v>136</v>
      </c>
      <c r="E27" s="5">
        <v>205</v>
      </c>
      <c r="F27" s="5">
        <v>182</v>
      </c>
      <c r="G27" s="5">
        <v>169</v>
      </c>
      <c r="H27" s="5">
        <v>24</v>
      </c>
      <c r="I27" s="5">
        <v>22</v>
      </c>
      <c r="J27" s="5">
        <v>1</v>
      </c>
      <c r="K27" s="5">
        <v>0</v>
      </c>
      <c r="L27" s="5">
        <v>779</v>
      </c>
      <c r="M27" s="15">
        <v>0</v>
      </c>
      <c r="N27" s="15">
        <v>1</v>
      </c>
      <c r="O27" s="4">
        <v>1</v>
      </c>
      <c r="P27" s="4">
        <v>1</v>
      </c>
      <c r="Q27" s="4">
        <v>1</v>
      </c>
      <c r="R27" s="4">
        <v>0</v>
      </c>
      <c r="S27" s="4">
        <v>0</v>
      </c>
      <c r="T27" s="4">
        <v>0</v>
      </c>
      <c r="U27" s="16">
        <v>4</v>
      </c>
      <c r="V27" s="4"/>
      <c r="W27" s="4"/>
      <c r="X27" s="4"/>
      <c r="Y27" s="4"/>
      <c r="Z27" s="4"/>
    </row>
    <row r="28" spans="1:26" ht="12.75" customHeight="1">
      <c r="A28" s="3">
        <v>27</v>
      </c>
      <c r="B28" s="3" t="s">
        <v>90</v>
      </c>
      <c r="C28" s="5">
        <v>342</v>
      </c>
      <c r="D28" s="5">
        <v>530</v>
      </c>
      <c r="E28" s="5">
        <v>570</v>
      </c>
      <c r="F28" s="5">
        <v>516</v>
      </c>
      <c r="G28" s="5">
        <v>516</v>
      </c>
      <c r="H28" s="5">
        <v>51</v>
      </c>
      <c r="I28" s="5">
        <v>52</v>
      </c>
      <c r="J28" s="5">
        <v>191</v>
      </c>
      <c r="K28" s="5">
        <v>0</v>
      </c>
      <c r="L28" s="5">
        <v>2768</v>
      </c>
      <c r="M28" s="15">
        <v>6</v>
      </c>
      <c r="N28" s="15">
        <v>23</v>
      </c>
      <c r="O28" s="4">
        <v>24</v>
      </c>
      <c r="P28" s="4">
        <v>20</v>
      </c>
      <c r="Q28" s="4">
        <v>21</v>
      </c>
      <c r="R28" s="4">
        <v>4</v>
      </c>
      <c r="S28" s="4">
        <v>0</v>
      </c>
      <c r="T28" s="4">
        <v>0</v>
      </c>
      <c r="U28" s="16">
        <v>98</v>
      </c>
      <c r="V28" s="4"/>
      <c r="W28" s="4"/>
      <c r="X28" s="4"/>
      <c r="Y28" s="4"/>
      <c r="Z28" s="4"/>
    </row>
    <row r="29" spans="1:26" ht="12.75" customHeight="1">
      <c r="A29" s="3">
        <v>28</v>
      </c>
      <c r="B29" s="3" t="s">
        <v>91</v>
      </c>
      <c r="C29" s="5">
        <v>25390</v>
      </c>
      <c r="D29" s="5">
        <v>395</v>
      </c>
      <c r="E29" s="5">
        <v>417</v>
      </c>
      <c r="F29" s="5">
        <v>382</v>
      </c>
      <c r="G29" s="5">
        <v>284</v>
      </c>
      <c r="H29" s="5">
        <v>14</v>
      </c>
      <c r="I29" s="5">
        <v>4</v>
      </c>
      <c r="J29" s="5">
        <v>25</v>
      </c>
      <c r="K29" s="5">
        <v>0</v>
      </c>
      <c r="L29" s="5">
        <v>26911</v>
      </c>
      <c r="M29" s="15">
        <v>0</v>
      </c>
      <c r="N29" s="15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16">
        <v>0</v>
      </c>
      <c r="V29" s="4"/>
      <c r="W29" s="4"/>
      <c r="X29" s="4"/>
      <c r="Y29" s="4"/>
      <c r="Z29" s="4"/>
    </row>
    <row r="30" spans="1:26" ht="12.75" customHeight="1">
      <c r="A30" s="3">
        <v>29</v>
      </c>
      <c r="B30" s="3" t="s">
        <v>92</v>
      </c>
      <c r="C30" s="5">
        <v>798</v>
      </c>
      <c r="D30" s="5">
        <v>1807</v>
      </c>
      <c r="E30" s="5">
        <v>3021</v>
      </c>
      <c r="F30" s="5">
        <v>2111</v>
      </c>
      <c r="G30" s="5">
        <v>2622</v>
      </c>
      <c r="H30" s="5">
        <v>419</v>
      </c>
      <c r="I30" s="5">
        <v>363</v>
      </c>
      <c r="J30" s="5">
        <v>984</v>
      </c>
      <c r="K30" s="5">
        <v>48</v>
      </c>
      <c r="L30" s="5">
        <v>12173</v>
      </c>
      <c r="M30" s="15">
        <v>0</v>
      </c>
      <c r="N30" s="15">
        <v>4</v>
      </c>
      <c r="O30" s="4">
        <v>15</v>
      </c>
      <c r="P30" s="4">
        <v>16</v>
      </c>
      <c r="Q30" s="4">
        <v>3</v>
      </c>
      <c r="R30" s="4">
        <v>1</v>
      </c>
      <c r="S30" s="4">
        <v>0</v>
      </c>
      <c r="T30" s="4">
        <v>0</v>
      </c>
      <c r="U30" s="16">
        <v>39</v>
      </c>
      <c r="V30" s="4"/>
      <c r="W30" s="4"/>
      <c r="X30" s="4"/>
      <c r="Y30" s="4"/>
      <c r="Z30" s="4"/>
    </row>
    <row r="31" spans="1:26" ht="12.75" customHeight="1">
      <c r="A31" s="3">
        <v>30</v>
      </c>
      <c r="B31" s="3" t="s">
        <v>243</v>
      </c>
      <c r="C31" s="5">
        <v>201</v>
      </c>
      <c r="D31" s="5">
        <v>529</v>
      </c>
      <c r="E31" s="5">
        <v>848</v>
      </c>
      <c r="F31" s="5">
        <v>733</v>
      </c>
      <c r="G31" s="5">
        <v>733</v>
      </c>
      <c r="H31" s="5">
        <v>372</v>
      </c>
      <c r="I31" s="5">
        <v>454</v>
      </c>
      <c r="J31" s="5">
        <v>549</v>
      </c>
      <c r="K31" s="5">
        <v>7</v>
      </c>
      <c r="L31" s="5">
        <v>4426</v>
      </c>
      <c r="M31" s="15">
        <v>0</v>
      </c>
      <c r="N31" s="15">
        <v>4</v>
      </c>
      <c r="O31" s="4">
        <v>6</v>
      </c>
      <c r="P31" s="4">
        <v>0</v>
      </c>
      <c r="Q31" s="4">
        <v>0</v>
      </c>
      <c r="R31" s="4">
        <v>6</v>
      </c>
      <c r="S31" s="4">
        <v>13</v>
      </c>
      <c r="T31" s="4">
        <v>0</v>
      </c>
      <c r="U31" s="16">
        <v>29</v>
      </c>
      <c r="V31" s="4"/>
      <c r="W31" s="4"/>
      <c r="X31" s="4"/>
      <c r="Y31" s="4"/>
      <c r="Z31" s="4"/>
    </row>
    <row r="32" spans="1:26" ht="12.75" customHeight="1">
      <c r="A32" s="3">
        <v>31</v>
      </c>
      <c r="B32" s="3" t="s">
        <v>94</v>
      </c>
      <c r="C32" s="5">
        <v>2409</v>
      </c>
      <c r="D32" s="5">
        <v>2024</v>
      </c>
      <c r="E32" s="5">
        <v>2463</v>
      </c>
      <c r="F32" s="5">
        <v>2577</v>
      </c>
      <c r="G32" s="5">
        <v>2614</v>
      </c>
      <c r="H32" s="5">
        <v>0</v>
      </c>
      <c r="I32" s="5">
        <v>0</v>
      </c>
      <c r="J32" s="5">
        <v>3</v>
      </c>
      <c r="K32" s="5">
        <v>1</v>
      </c>
      <c r="L32" s="5">
        <v>12091</v>
      </c>
      <c r="M32" s="15">
        <v>0</v>
      </c>
      <c r="N32" s="15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16">
        <v>0</v>
      </c>
      <c r="V32" s="4"/>
      <c r="W32" s="4"/>
      <c r="X32" s="4"/>
      <c r="Y32" s="4"/>
      <c r="Z32" s="4"/>
    </row>
    <row r="33" spans="1:26" ht="12.75" customHeight="1">
      <c r="A33" s="3">
        <v>32</v>
      </c>
      <c r="B33" s="3" t="s">
        <v>95</v>
      </c>
      <c r="C33" s="5">
        <v>242</v>
      </c>
      <c r="D33" s="5">
        <v>275</v>
      </c>
      <c r="E33" s="5">
        <v>359</v>
      </c>
      <c r="F33" s="5">
        <v>400</v>
      </c>
      <c r="G33" s="5">
        <v>450</v>
      </c>
      <c r="H33" s="5">
        <v>72</v>
      </c>
      <c r="I33" s="5">
        <v>82</v>
      </c>
      <c r="J33" s="5">
        <v>229</v>
      </c>
      <c r="K33" s="5">
        <v>5</v>
      </c>
      <c r="L33" s="5">
        <v>2114</v>
      </c>
      <c r="M33" s="15">
        <v>0</v>
      </c>
      <c r="N33" s="15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16">
        <v>0</v>
      </c>
      <c r="V33" s="4"/>
      <c r="W33" s="4"/>
      <c r="X33" s="4"/>
      <c r="Y33" s="4"/>
      <c r="Z33" s="4"/>
    </row>
    <row r="34" spans="1:26" ht="12.75" customHeight="1">
      <c r="A34" s="3">
        <v>33</v>
      </c>
      <c r="B34" s="3" t="s">
        <v>96</v>
      </c>
      <c r="C34" s="5">
        <v>213</v>
      </c>
      <c r="D34" s="5">
        <v>348</v>
      </c>
      <c r="E34" s="5">
        <v>512</v>
      </c>
      <c r="F34" s="5">
        <v>395</v>
      </c>
      <c r="G34" s="5">
        <v>301</v>
      </c>
      <c r="H34" s="5">
        <v>48</v>
      </c>
      <c r="I34" s="5">
        <v>45</v>
      </c>
      <c r="J34" s="5">
        <v>56</v>
      </c>
      <c r="K34" s="5">
        <v>0</v>
      </c>
      <c r="L34" s="5">
        <v>1918</v>
      </c>
      <c r="M34" s="15">
        <v>0</v>
      </c>
      <c r="N34" s="15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16">
        <v>0</v>
      </c>
      <c r="V34" s="4"/>
      <c r="W34" s="4"/>
      <c r="X34" s="4"/>
      <c r="Y34" s="4"/>
      <c r="Z34" s="4"/>
    </row>
    <row r="35" spans="1:26" ht="12.75" customHeight="1">
      <c r="A35" s="3">
        <v>34</v>
      </c>
      <c r="B35" s="3" t="s">
        <v>97</v>
      </c>
      <c r="C35" s="5">
        <v>336</v>
      </c>
      <c r="D35" s="5">
        <v>384</v>
      </c>
      <c r="E35" s="17">
        <v>480</v>
      </c>
      <c r="F35" s="17">
        <v>508</v>
      </c>
      <c r="G35" s="17">
        <v>525</v>
      </c>
      <c r="H35" s="5">
        <v>12</v>
      </c>
      <c r="I35" s="5">
        <v>2</v>
      </c>
      <c r="J35" s="5">
        <v>218</v>
      </c>
      <c r="K35" s="5">
        <v>61</v>
      </c>
      <c r="L35" s="5">
        <v>2526</v>
      </c>
      <c r="M35" s="15">
        <v>1</v>
      </c>
      <c r="N35" s="15">
        <v>0</v>
      </c>
      <c r="O35" s="19">
        <v>0</v>
      </c>
      <c r="P35" s="19">
        <v>0</v>
      </c>
      <c r="Q35" s="19">
        <v>0</v>
      </c>
      <c r="R35" s="4">
        <v>0</v>
      </c>
      <c r="S35" s="4">
        <v>0</v>
      </c>
      <c r="T35" s="4">
        <v>0</v>
      </c>
      <c r="U35" s="16">
        <v>1</v>
      </c>
      <c r="V35" s="4"/>
      <c r="W35" s="4"/>
      <c r="X35" s="4"/>
      <c r="Y35" s="4"/>
      <c r="Z35" s="4"/>
    </row>
    <row r="36" spans="1:26" ht="12.75" customHeight="1">
      <c r="A36" s="3">
        <v>35</v>
      </c>
      <c r="B36" s="3" t="s">
        <v>98</v>
      </c>
      <c r="C36" s="5">
        <v>9</v>
      </c>
      <c r="D36" s="5">
        <v>34</v>
      </c>
      <c r="E36" s="5">
        <v>41</v>
      </c>
      <c r="F36" s="5">
        <v>25</v>
      </c>
      <c r="G36" s="5">
        <v>28</v>
      </c>
      <c r="H36" s="5">
        <v>15</v>
      </c>
      <c r="I36" s="5">
        <v>13</v>
      </c>
      <c r="J36" s="5">
        <v>0</v>
      </c>
      <c r="K36" s="5">
        <v>0</v>
      </c>
      <c r="L36" s="5">
        <v>165</v>
      </c>
      <c r="M36" s="15">
        <v>0</v>
      </c>
      <c r="N36" s="15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16">
        <v>0</v>
      </c>
      <c r="V36" s="4"/>
      <c r="W36" s="4"/>
      <c r="X36" s="4"/>
      <c r="Y36" s="4"/>
      <c r="Z36" s="4"/>
    </row>
    <row r="37" spans="1:26" ht="12.75" customHeight="1">
      <c r="A37" s="3">
        <v>36</v>
      </c>
      <c r="B37" s="3" t="s">
        <v>99</v>
      </c>
      <c r="C37" s="5">
        <v>1387</v>
      </c>
      <c r="D37" s="5">
        <v>2073</v>
      </c>
      <c r="E37" s="5">
        <v>2709</v>
      </c>
      <c r="F37" s="5">
        <v>2790</v>
      </c>
      <c r="G37" s="5">
        <v>2852</v>
      </c>
      <c r="H37" s="5">
        <v>74</v>
      </c>
      <c r="I37" s="5">
        <v>37</v>
      </c>
      <c r="J37" s="5">
        <v>268</v>
      </c>
      <c r="K37" s="5">
        <v>2</v>
      </c>
      <c r="L37" s="5">
        <v>12192</v>
      </c>
      <c r="M37" s="15">
        <v>0</v>
      </c>
      <c r="N37" s="15">
        <v>123</v>
      </c>
      <c r="O37" s="4">
        <v>167</v>
      </c>
      <c r="P37" s="4">
        <v>172</v>
      </c>
      <c r="Q37" s="4">
        <v>174</v>
      </c>
      <c r="R37" s="4">
        <v>0</v>
      </c>
      <c r="S37" s="4">
        <v>0</v>
      </c>
      <c r="T37" s="4">
        <v>0</v>
      </c>
      <c r="U37" s="16">
        <v>636</v>
      </c>
      <c r="V37" s="4"/>
      <c r="W37" s="4"/>
      <c r="X37" s="4"/>
      <c r="Y37" s="4"/>
      <c r="Z37" s="4"/>
    </row>
    <row r="38" spans="1:26" ht="12.75" customHeight="1">
      <c r="A38" s="3">
        <v>37</v>
      </c>
      <c r="B38" s="3" t="s">
        <v>100</v>
      </c>
      <c r="C38" s="5">
        <v>38</v>
      </c>
      <c r="D38" s="5">
        <v>248</v>
      </c>
      <c r="E38" s="5">
        <v>333</v>
      </c>
      <c r="F38" s="5">
        <v>306</v>
      </c>
      <c r="G38" s="5">
        <v>327</v>
      </c>
      <c r="H38" s="5">
        <v>65</v>
      </c>
      <c r="I38" s="5">
        <v>26</v>
      </c>
      <c r="J38" s="5">
        <v>69</v>
      </c>
      <c r="K38" s="5">
        <v>109</v>
      </c>
      <c r="L38" s="5">
        <v>1521</v>
      </c>
      <c r="M38" s="15">
        <v>0</v>
      </c>
      <c r="N38" s="15">
        <v>5</v>
      </c>
      <c r="O38" s="4">
        <v>5</v>
      </c>
      <c r="P38" s="4">
        <v>5</v>
      </c>
      <c r="Q38" s="4">
        <v>6</v>
      </c>
      <c r="R38" s="4">
        <v>0</v>
      </c>
      <c r="S38" s="4">
        <v>9</v>
      </c>
      <c r="T38" s="4">
        <v>5</v>
      </c>
      <c r="U38" s="16">
        <v>35</v>
      </c>
      <c r="V38" s="4"/>
      <c r="W38" s="4"/>
      <c r="X38" s="4"/>
      <c r="Y38" s="4"/>
      <c r="Z38" s="4"/>
    </row>
    <row r="39" spans="1:26" ht="12.75" customHeight="1">
      <c r="A39" s="3">
        <v>38</v>
      </c>
      <c r="B39" s="23" t="s">
        <v>101</v>
      </c>
      <c r="C39" s="5">
        <v>3</v>
      </c>
      <c r="D39" s="5">
        <v>73</v>
      </c>
      <c r="E39" s="5">
        <v>77</v>
      </c>
      <c r="F39" s="5">
        <v>85</v>
      </c>
      <c r="G39" s="5">
        <v>80</v>
      </c>
      <c r="H39" s="5">
        <v>1</v>
      </c>
      <c r="I39" s="5">
        <v>1</v>
      </c>
      <c r="J39" s="5">
        <v>77</v>
      </c>
      <c r="K39" s="5">
        <v>17</v>
      </c>
      <c r="L39" s="5">
        <v>414</v>
      </c>
      <c r="M39" s="15">
        <v>0</v>
      </c>
      <c r="N39" s="15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6">
        <v>0</v>
      </c>
      <c r="V39" s="4"/>
      <c r="W39" s="4"/>
      <c r="X39" s="4"/>
      <c r="Y39" s="4"/>
      <c r="Z39" s="4"/>
    </row>
    <row r="40" spans="1:26" ht="12.75" customHeight="1">
      <c r="A40" s="3">
        <v>39</v>
      </c>
      <c r="B40" s="3" t="s">
        <v>102</v>
      </c>
      <c r="C40" s="5">
        <v>23</v>
      </c>
      <c r="D40" s="5">
        <v>247</v>
      </c>
      <c r="E40" s="5">
        <v>272</v>
      </c>
      <c r="F40" s="5">
        <v>248</v>
      </c>
      <c r="G40" s="5">
        <v>240</v>
      </c>
      <c r="H40" s="5">
        <v>2</v>
      </c>
      <c r="I40" s="5">
        <v>4</v>
      </c>
      <c r="J40" s="5">
        <v>32</v>
      </c>
      <c r="K40" s="5">
        <v>15</v>
      </c>
      <c r="L40" s="5">
        <v>1083</v>
      </c>
      <c r="M40" s="15">
        <v>0</v>
      </c>
      <c r="N40" s="15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16">
        <v>0</v>
      </c>
      <c r="V40" s="4"/>
      <c r="W40" s="4"/>
      <c r="X40" s="4"/>
      <c r="Y40" s="4"/>
      <c r="Z40" s="4"/>
    </row>
    <row r="41" spans="1:26" ht="12.75" customHeight="1">
      <c r="A41" s="3">
        <v>40</v>
      </c>
      <c r="B41" s="3" t="s">
        <v>103</v>
      </c>
      <c r="C41" s="5">
        <v>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8</v>
      </c>
      <c r="M41" s="15">
        <v>0</v>
      </c>
      <c r="N41" s="15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6">
        <v>0</v>
      </c>
      <c r="V41" s="4"/>
      <c r="W41" s="4"/>
      <c r="X41" s="4"/>
      <c r="Y41" s="4"/>
      <c r="Z41" s="4"/>
    </row>
    <row r="42" spans="1:26" ht="12.75" customHeight="1">
      <c r="A42" s="3">
        <v>41</v>
      </c>
      <c r="B42" s="3" t="s">
        <v>104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15">
        <v>0</v>
      </c>
      <c r="N42" s="15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16">
        <v>0</v>
      </c>
      <c r="V42" s="4"/>
      <c r="W42" s="4"/>
      <c r="X42" s="4"/>
      <c r="Y42" s="4"/>
      <c r="Z42" s="4"/>
    </row>
    <row r="43" spans="1:26" ht="12.75" customHeight="1">
      <c r="A43" s="3">
        <v>42</v>
      </c>
      <c r="B43" s="3" t="s">
        <v>105</v>
      </c>
      <c r="C43" s="5">
        <v>99</v>
      </c>
      <c r="D43" s="5">
        <v>91</v>
      </c>
      <c r="E43" s="5">
        <v>111</v>
      </c>
      <c r="F43" s="5">
        <v>109</v>
      </c>
      <c r="G43" s="5">
        <v>96</v>
      </c>
      <c r="H43" s="5">
        <v>1</v>
      </c>
      <c r="I43" s="5">
        <v>1</v>
      </c>
      <c r="J43" s="5">
        <v>17</v>
      </c>
      <c r="K43" s="5">
        <v>0</v>
      </c>
      <c r="L43" s="5">
        <v>525</v>
      </c>
      <c r="M43" s="15">
        <v>1</v>
      </c>
      <c r="N43" s="15">
        <v>1</v>
      </c>
      <c r="O43" s="4">
        <v>1</v>
      </c>
      <c r="P43" s="4">
        <v>1</v>
      </c>
      <c r="Q43" s="4">
        <v>1</v>
      </c>
      <c r="R43" s="4">
        <v>0</v>
      </c>
      <c r="S43" s="4">
        <v>0</v>
      </c>
      <c r="T43" s="4">
        <v>0</v>
      </c>
      <c r="U43" s="16">
        <v>5</v>
      </c>
      <c r="V43" s="4"/>
      <c r="W43" s="4"/>
      <c r="X43" s="4"/>
      <c r="Y43" s="4"/>
      <c r="Z43" s="4"/>
    </row>
    <row r="44" spans="1:26" ht="12.75" customHeight="1">
      <c r="A44" s="3">
        <v>43</v>
      </c>
      <c r="B44" s="3" t="s">
        <v>106</v>
      </c>
      <c r="C44" s="5">
        <v>31</v>
      </c>
      <c r="D44" s="5">
        <v>80</v>
      </c>
      <c r="E44" s="5">
        <v>83</v>
      </c>
      <c r="F44" s="5">
        <v>64</v>
      </c>
      <c r="G44" s="5">
        <v>67</v>
      </c>
      <c r="H44" s="5">
        <v>31</v>
      </c>
      <c r="I44" s="5">
        <v>9</v>
      </c>
      <c r="J44" s="5">
        <v>1107</v>
      </c>
      <c r="K44" s="5">
        <v>0</v>
      </c>
      <c r="L44" s="5">
        <v>1472</v>
      </c>
      <c r="M44" s="15">
        <v>0</v>
      </c>
      <c r="N44" s="15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16">
        <v>0</v>
      </c>
      <c r="V44" s="4"/>
      <c r="W44" s="4"/>
      <c r="X44" s="4"/>
      <c r="Y44" s="4"/>
      <c r="Z44" s="4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15"/>
      <c r="N45" s="1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15"/>
      <c r="N46" s="1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15"/>
      <c r="N47" s="1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15"/>
      <c r="N48" s="1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15"/>
      <c r="N49" s="1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15"/>
      <c r="N50" s="1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15"/>
      <c r="N51" s="1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5"/>
      <c r="N52" s="1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15"/>
      <c r="N53" s="1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15"/>
      <c r="N54" s="1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15"/>
      <c r="N55" s="1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15"/>
      <c r="N56" s="1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15"/>
      <c r="N57" s="1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15"/>
      <c r="N58" s="1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15"/>
      <c r="N59" s="15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15"/>
      <c r="N60" s="15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15"/>
      <c r="N61" s="15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15"/>
      <c r="N62" s="1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15"/>
      <c r="N63" s="1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15"/>
      <c r="N64" s="1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15"/>
      <c r="N65" s="1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15"/>
      <c r="N66" s="1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15"/>
      <c r="N67" s="1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15"/>
      <c r="N68" s="1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15"/>
      <c r="N69" s="1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15"/>
      <c r="N70" s="1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15"/>
      <c r="N71" s="15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15"/>
      <c r="N72" s="15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15"/>
      <c r="N73" s="1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15"/>
      <c r="N74" s="1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15"/>
      <c r="N75" s="15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15"/>
      <c r="N76" s="15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15"/>
      <c r="N77" s="15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15"/>
      <c r="N78" s="15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15"/>
      <c r="N79" s="15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15"/>
      <c r="N80" s="15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15"/>
      <c r="N81" s="1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15"/>
      <c r="N82" s="1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15"/>
      <c r="N83" s="15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15"/>
      <c r="N84" s="15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15"/>
      <c r="N85" s="15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15"/>
      <c r="N86" s="15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15"/>
      <c r="N87" s="15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15"/>
      <c r="N88" s="15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15"/>
      <c r="N89" s="15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15"/>
      <c r="N90" s="15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15"/>
      <c r="N91" s="15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15"/>
      <c r="N92" s="15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15"/>
      <c r="N93" s="15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15"/>
      <c r="N94" s="15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15"/>
      <c r="N95" s="15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15"/>
      <c r="N96" s="15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15"/>
      <c r="N97" s="15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15"/>
      <c r="N98" s="15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15"/>
      <c r="N99" s="15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15"/>
      <c r="N100" s="15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15"/>
      <c r="N101" s="15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5"/>
      <c r="N102" s="15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15"/>
      <c r="N103" s="15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15"/>
      <c r="N104" s="15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15"/>
      <c r="N105" s="15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15"/>
      <c r="N106" s="15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15"/>
      <c r="N107" s="15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15"/>
      <c r="N108" s="15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15"/>
      <c r="N109" s="15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5"/>
      <c r="N110" s="15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15"/>
      <c r="N111" s="15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15"/>
      <c r="N112" s="15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15"/>
      <c r="N113" s="15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15"/>
      <c r="N114" s="15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15"/>
      <c r="N115" s="15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15"/>
      <c r="N116" s="15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15"/>
      <c r="N117" s="15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15"/>
      <c r="N118" s="15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15"/>
      <c r="N119" s="15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15"/>
      <c r="N120" s="15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15"/>
      <c r="N121" s="15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15"/>
      <c r="N122" s="15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15"/>
      <c r="N123" s="15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15"/>
      <c r="N124" s="15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15"/>
      <c r="N125" s="15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15"/>
      <c r="N126" s="15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15"/>
      <c r="N127" s="15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15"/>
      <c r="N128" s="15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15"/>
      <c r="N129" s="15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15"/>
      <c r="N130" s="15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15"/>
      <c r="N131" s="15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15"/>
      <c r="N132" s="15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15"/>
      <c r="N133" s="15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15"/>
      <c r="N134" s="15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15"/>
      <c r="N135" s="15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15"/>
      <c r="N136" s="15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15"/>
      <c r="N137" s="15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15"/>
      <c r="N138" s="15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15"/>
      <c r="N139" s="15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15"/>
      <c r="N140" s="15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15"/>
      <c r="N141" s="15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15"/>
      <c r="N142" s="15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15"/>
      <c r="N143" s="15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15"/>
      <c r="N144" s="15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15"/>
      <c r="N145" s="15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15"/>
      <c r="N146" s="15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15"/>
      <c r="N147" s="15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15"/>
      <c r="N148" s="15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15"/>
      <c r="N149" s="15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15"/>
      <c r="N150" s="15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15"/>
      <c r="N151" s="15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15"/>
      <c r="N152" s="15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15"/>
      <c r="N153" s="15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15"/>
      <c r="N154" s="15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15"/>
      <c r="N155" s="15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15"/>
      <c r="N156" s="15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15"/>
      <c r="N157" s="15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15"/>
      <c r="N158" s="15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15"/>
      <c r="N159" s="15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15"/>
      <c r="N160" s="15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15"/>
      <c r="N161" s="15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15"/>
      <c r="N162" s="15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15"/>
      <c r="N163" s="15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15"/>
      <c r="N164" s="15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15"/>
      <c r="N165" s="15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15"/>
      <c r="N166" s="15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15"/>
      <c r="N167" s="15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15"/>
      <c r="N168" s="15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15"/>
      <c r="N169" s="15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15"/>
      <c r="N170" s="15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15"/>
      <c r="N171" s="15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15"/>
      <c r="N172" s="15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15"/>
      <c r="N173" s="15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15"/>
      <c r="N174" s="15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15"/>
      <c r="N175" s="15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15"/>
      <c r="N176" s="15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15"/>
      <c r="N177" s="15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15"/>
      <c r="N178" s="15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15"/>
      <c r="N179" s="15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15"/>
      <c r="N180" s="15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15"/>
      <c r="N181" s="15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15"/>
      <c r="N182" s="15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15"/>
      <c r="N183" s="15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15"/>
      <c r="N184" s="15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15"/>
      <c r="N185" s="15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15"/>
      <c r="N186" s="15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15"/>
      <c r="N187" s="15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15"/>
      <c r="N188" s="15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15"/>
      <c r="N189" s="15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15"/>
      <c r="N190" s="15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15"/>
      <c r="N191" s="15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15"/>
      <c r="N192" s="15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15"/>
      <c r="N193" s="15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15"/>
      <c r="N194" s="15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15"/>
      <c r="N195" s="15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15"/>
      <c r="N196" s="15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15"/>
      <c r="N197" s="15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15"/>
      <c r="N198" s="15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15"/>
      <c r="N199" s="15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15"/>
      <c r="N200" s="15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15"/>
      <c r="N201" s="15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15"/>
      <c r="N202" s="15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15"/>
      <c r="N203" s="15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15"/>
      <c r="N204" s="15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15"/>
      <c r="N205" s="15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15"/>
      <c r="N206" s="15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15"/>
      <c r="N207" s="15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15"/>
      <c r="N208" s="15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15"/>
      <c r="N209" s="15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15"/>
      <c r="N210" s="15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15"/>
      <c r="N211" s="15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15"/>
      <c r="N212" s="15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15"/>
      <c r="N213" s="15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15"/>
      <c r="N214" s="15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15"/>
      <c r="N215" s="15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15"/>
      <c r="N216" s="15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15"/>
      <c r="N217" s="15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15"/>
      <c r="N218" s="15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15"/>
      <c r="N219" s="15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15"/>
      <c r="N220" s="15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15"/>
      <c r="N221" s="15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15"/>
      <c r="N222" s="15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15"/>
      <c r="N223" s="15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15"/>
      <c r="N224" s="15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15"/>
      <c r="N225" s="15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15"/>
      <c r="N226" s="15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15"/>
      <c r="N227" s="15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15"/>
      <c r="N228" s="15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15"/>
      <c r="N229" s="15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15"/>
      <c r="N230" s="15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15"/>
      <c r="N231" s="15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15"/>
      <c r="N232" s="15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15"/>
      <c r="N233" s="15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15"/>
      <c r="N234" s="15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15"/>
      <c r="N235" s="15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15"/>
      <c r="N236" s="15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15"/>
      <c r="N237" s="15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15"/>
      <c r="N238" s="15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15"/>
      <c r="N239" s="15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15"/>
      <c r="N240" s="15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15"/>
      <c r="N241" s="15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15"/>
      <c r="N242" s="15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15"/>
      <c r="N243" s="15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15"/>
      <c r="N244" s="15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15"/>
      <c r="N245" s="15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15"/>
      <c r="N246" s="15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15"/>
      <c r="N247" s="15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15"/>
      <c r="N248" s="15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15"/>
      <c r="N249" s="15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15"/>
      <c r="N250" s="15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15"/>
      <c r="N251" s="15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15"/>
      <c r="N252" s="15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15"/>
      <c r="N253" s="15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15"/>
      <c r="N254" s="15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15"/>
      <c r="N255" s="15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15"/>
      <c r="N256" s="15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15"/>
      <c r="N257" s="15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15"/>
      <c r="N258" s="15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15"/>
      <c r="N259" s="15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15"/>
      <c r="N260" s="15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15"/>
      <c r="N261" s="15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15"/>
      <c r="N262" s="15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15"/>
      <c r="N263" s="15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15"/>
      <c r="N264" s="15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15"/>
      <c r="N265" s="15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15"/>
      <c r="N266" s="15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15"/>
      <c r="N267" s="15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15"/>
      <c r="N268" s="15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15"/>
      <c r="N269" s="15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15"/>
      <c r="N270" s="15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15"/>
      <c r="N271" s="15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15"/>
      <c r="N272" s="15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15"/>
      <c r="N273" s="15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15"/>
      <c r="N274" s="15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15"/>
      <c r="N275" s="15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15"/>
      <c r="N276" s="15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15"/>
      <c r="N277" s="15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15"/>
      <c r="N278" s="15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15"/>
      <c r="N279" s="15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15"/>
      <c r="N280" s="15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15"/>
      <c r="N281" s="15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15"/>
      <c r="N282" s="15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15"/>
      <c r="N283" s="15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15"/>
      <c r="N284" s="15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15"/>
      <c r="N285" s="15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15"/>
      <c r="N286" s="15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15"/>
      <c r="N287" s="15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15"/>
      <c r="N288" s="15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15"/>
      <c r="N289" s="15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15"/>
      <c r="N290" s="15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15"/>
      <c r="N291" s="15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15"/>
      <c r="N292" s="15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15"/>
      <c r="N293" s="15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15"/>
      <c r="N294" s="15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15"/>
      <c r="N295" s="15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15"/>
      <c r="N296" s="15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15"/>
      <c r="N297" s="15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15"/>
      <c r="N298" s="15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15"/>
      <c r="N299" s="15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15"/>
      <c r="N300" s="15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15"/>
      <c r="N301" s="15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15"/>
      <c r="N302" s="15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15"/>
      <c r="N303" s="15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15"/>
      <c r="N304" s="15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15"/>
      <c r="N305" s="15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15"/>
      <c r="N306" s="15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15"/>
      <c r="N307" s="15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15"/>
      <c r="N308" s="15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15"/>
      <c r="N309" s="15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15"/>
      <c r="N310" s="15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15"/>
      <c r="N311" s="15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15"/>
      <c r="N312" s="15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15"/>
      <c r="N313" s="15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15"/>
      <c r="N314" s="15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15"/>
      <c r="N315" s="15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15"/>
      <c r="N316" s="15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15"/>
      <c r="N317" s="15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15"/>
      <c r="N318" s="15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15"/>
      <c r="N319" s="15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15"/>
      <c r="N320" s="15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15"/>
      <c r="N321" s="15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15"/>
      <c r="N322" s="15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15"/>
      <c r="N323" s="15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15"/>
      <c r="N324" s="15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15"/>
      <c r="N325" s="15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15"/>
      <c r="N326" s="15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15"/>
      <c r="N327" s="15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15"/>
      <c r="N328" s="15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15"/>
      <c r="N329" s="15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15"/>
      <c r="N330" s="15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15"/>
      <c r="N331" s="15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15"/>
      <c r="N332" s="15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15"/>
      <c r="N333" s="15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15"/>
      <c r="N334" s="15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15"/>
      <c r="N335" s="15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15"/>
      <c r="N336" s="15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15"/>
      <c r="N337" s="15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15"/>
      <c r="N338" s="15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15"/>
      <c r="N339" s="15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15"/>
      <c r="N340" s="15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15"/>
      <c r="N341" s="15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15"/>
      <c r="N342" s="15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15"/>
      <c r="N343" s="15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15"/>
      <c r="N344" s="15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15"/>
      <c r="N345" s="15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15"/>
      <c r="N346" s="15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15"/>
      <c r="N347" s="15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15"/>
      <c r="N348" s="15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15"/>
      <c r="N349" s="15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15"/>
      <c r="N350" s="15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15"/>
      <c r="N351" s="15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15"/>
      <c r="N352" s="15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15"/>
      <c r="N353" s="15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15"/>
      <c r="N354" s="15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15"/>
      <c r="N355" s="15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15"/>
      <c r="N356" s="15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15"/>
      <c r="N357" s="15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15"/>
      <c r="N358" s="15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15"/>
      <c r="N359" s="15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15"/>
      <c r="N360" s="15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15"/>
      <c r="N361" s="15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15"/>
      <c r="N362" s="15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15"/>
      <c r="N363" s="15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15"/>
      <c r="N364" s="15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15"/>
      <c r="N365" s="15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15"/>
      <c r="N366" s="15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15"/>
      <c r="N367" s="15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15"/>
      <c r="N368" s="15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15"/>
      <c r="N369" s="15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15"/>
      <c r="N370" s="15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15"/>
      <c r="N371" s="15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15"/>
      <c r="N372" s="15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15"/>
      <c r="N373" s="15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15"/>
      <c r="N374" s="15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15"/>
      <c r="N375" s="15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15"/>
      <c r="N376" s="15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15"/>
      <c r="N377" s="15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15"/>
      <c r="N378" s="15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15"/>
      <c r="N379" s="15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15"/>
      <c r="N380" s="15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15"/>
      <c r="N381" s="15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15"/>
      <c r="N382" s="15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15"/>
      <c r="N383" s="15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15"/>
      <c r="N384" s="15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15"/>
      <c r="N385" s="15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15"/>
      <c r="N386" s="15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15"/>
      <c r="N387" s="15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15"/>
      <c r="N388" s="15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15"/>
      <c r="N389" s="15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15"/>
      <c r="N390" s="15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15"/>
      <c r="N391" s="15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15"/>
      <c r="N392" s="15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15"/>
      <c r="N393" s="15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15"/>
      <c r="N394" s="15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15"/>
      <c r="N395" s="15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15"/>
      <c r="N396" s="15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15"/>
      <c r="N397" s="15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15"/>
      <c r="N398" s="15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15"/>
      <c r="N399" s="15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15"/>
      <c r="N400" s="15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15"/>
      <c r="N401" s="15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15"/>
      <c r="N402" s="15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15"/>
      <c r="N403" s="15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15"/>
      <c r="N404" s="15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15"/>
      <c r="N405" s="15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15"/>
      <c r="N406" s="15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15"/>
      <c r="N407" s="15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15"/>
      <c r="N408" s="15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15"/>
      <c r="N409" s="15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15"/>
      <c r="N410" s="15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15"/>
      <c r="N411" s="15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15"/>
      <c r="N412" s="15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15"/>
      <c r="N413" s="15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15"/>
      <c r="N414" s="15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15"/>
      <c r="N415" s="15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15"/>
      <c r="N416" s="15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15"/>
      <c r="N417" s="15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15"/>
      <c r="N418" s="15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15"/>
      <c r="N419" s="15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15"/>
      <c r="N420" s="15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15"/>
      <c r="N421" s="15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15"/>
      <c r="N422" s="15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15"/>
      <c r="N423" s="15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15"/>
      <c r="N424" s="15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15"/>
      <c r="N425" s="15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15"/>
      <c r="N426" s="15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15"/>
      <c r="N427" s="15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15"/>
      <c r="N428" s="15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15"/>
      <c r="N429" s="15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15"/>
      <c r="N430" s="15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15"/>
      <c r="N431" s="15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15"/>
      <c r="N432" s="15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15"/>
      <c r="N433" s="15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15"/>
      <c r="N434" s="15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15"/>
      <c r="N435" s="15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15"/>
      <c r="N436" s="15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15"/>
      <c r="N437" s="15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15"/>
      <c r="N438" s="15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15"/>
      <c r="N439" s="15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15"/>
      <c r="N440" s="15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15"/>
      <c r="N441" s="15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15"/>
      <c r="N442" s="15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15"/>
      <c r="N443" s="15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15"/>
      <c r="N444" s="15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15"/>
      <c r="N445" s="15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15"/>
      <c r="N446" s="15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15"/>
      <c r="N447" s="15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15"/>
      <c r="N448" s="15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15"/>
      <c r="N449" s="15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15"/>
      <c r="N450" s="15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15"/>
      <c r="N451" s="15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15"/>
      <c r="N452" s="15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15"/>
      <c r="N453" s="15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15"/>
      <c r="N454" s="15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15"/>
      <c r="N455" s="15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15"/>
      <c r="N456" s="15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15"/>
      <c r="N457" s="15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15"/>
      <c r="N458" s="15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15"/>
      <c r="N459" s="15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15"/>
      <c r="N460" s="15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15"/>
      <c r="N461" s="15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15"/>
      <c r="N462" s="15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15"/>
      <c r="N463" s="15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15"/>
      <c r="N464" s="15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15"/>
      <c r="N465" s="15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15"/>
      <c r="N466" s="15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15"/>
      <c r="N467" s="15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15"/>
      <c r="N468" s="15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15"/>
      <c r="N469" s="15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15"/>
      <c r="N470" s="15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15"/>
      <c r="N471" s="15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15"/>
      <c r="N472" s="15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15"/>
      <c r="N473" s="15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15"/>
      <c r="N474" s="15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15"/>
      <c r="N475" s="15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15"/>
      <c r="N476" s="15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15"/>
      <c r="N477" s="15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15"/>
      <c r="N478" s="15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15"/>
      <c r="N479" s="15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15"/>
      <c r="N480" s="15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15"/>
      <c r="N481" s="15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15"/>
      <c r="N482" s="15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15"/>
      <c r="N483" s="15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15"/>
      <c r="N484" s="15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15"/>
      <c r="N485" s="15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15"/>
      <c r="N486" s="15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15"/>
      <c r="N487" s="15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15"/>
      <c r="N488" s="15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15"/>
      <c r="N489" s="15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15"/>
      <c r="N490" s="15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15"/>
      <c r="N491" s="15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15"/>
      <c r="N492" s="15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15"/>
      <c r="N493" s="15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15"/>
      <c r="N494" s="15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15"/>
      <c r="N495" s="15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15"/>
      <c r="N496" s="15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15"/>
      <c r="N497" s="15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15"/>
      <c r="N498" s="15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15"/>
      <c r="N499" s="15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15"/>
      <c r="N500" s="15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15"/>
      <c r="N501" s="15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15"/>
      <c r="N502" s="15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15"/>
      <c r="N503" s="15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15"/>
      <c r="N504" s="15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15"/>
      <c r="N505" s="15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15"/>
      <c r="N506" s="15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15"/>
      <c r="N507" s="15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15"/>
      <c r="N508" s="15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15"/>
      <c r="N509" s="15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15"/>
      <c r="N510" s="15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15"/>
      <c r="N511" s="15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15"/>
      <c r="N512" s="15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15"/>
      <c r="N513" s="15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15"/>
      <c r="N514" s="15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15"/>
      <c r="N515" s="15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15"/>
      <c r="N516" s="15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15"/>
      <c r="N517" s="15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15"/>
      <c r="N518" s="15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15"/>
      <c r="N519" s="15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15"/>
      <c r="N520" s="15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15"/>
      <c r="N521" s="15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15"/>
      <c r="N522" s="15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15"/>
      <c r="N523" s="15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15"/>
      <c r="N524" s="15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15"/>
      <c r="N525" s="15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15"/>
      <c r="N526" s="15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15"/>
      <c r="N527" s="15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15"/>
      <c r="N528" s="15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15"/>
      <c r="N529" s="15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15"/>
      <c r="N530" s="15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15"/>
      <c r="N531" s="15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15"/>
      <c r="N532" s="15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15"/>
      <c r="N533" s="15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15"/>
      <c r="N534" s="15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15"/>
      <c r="N535" s="15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15"/>
      <c r="N536" s="15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15"/>
      <c r="N537" s="15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15"/>
      <c r="N538" s="15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15"/>
      <c r="N539" s="15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15"/>
      <c r="N540" s="15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15"/>
      <c r="N541" s="15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15"/>
      <c r="N542" s="15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15"/>
      <c r="N543" s="15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15"/>
      <c r="N544" s="15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15"/>
      <c r="N545" s="15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15"/>
      <c r="N546" s="15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15"/>
      <c r="N547" s="15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15"/>
      <c r="N548" s="15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15"/>
      <c r="N549" s="15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15"/>
      <c r="N550" s="15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15"/>
      <c r="N551" s="15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15"/>
      <c r="N552" s="15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15"/>
      <c r="N553" s="15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15"/>
      <c r="N554" s="15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15"/>
      <c r="N555" s="15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15"/>
      <c r="N556" s="15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15"/>
      <c r="N557" s="15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15"/>
      <c r="N558" s="15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15"/>
      <c r="N559" s="15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15"/>
      <c r="N560" s="15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15"/>
      <c r="N561" s="15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15"/>
      <c r="N562" s="15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15"/>
      <c r="N563" s="15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15"/>
      <c r="N564" s="15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15"/>
      <c r="N565" s="15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15"/>
      <c r="N566" s="15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15"/>
      <c r="N567" s="15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15"/>
      <c r="N568" s="15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15"/>
      <c r="N569" s="15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15"/>
      <c r="N570" s="15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15"/>
      <c r="N571" s="15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15"/>
      <c r="N572" s="15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15"/>
      <c r="N573" s="15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15"/>
      <c r="N574" s="15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15"/>
      <c r="N575" s="15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15"/>
      <c r="N576" s="15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15"/>
      <c r="N577" s="15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15"/>
      <c r="N578" s="15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15"/>
      <c r="N579" s="15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15"/>
      <c r="N580" s="15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15"/>
      <c r="N581" s="15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15"/>
      <c r="N582" s="15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15"/>
      <c r="N583" s="15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15"/>
      <c r="N584" s="15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15"/>
      <c r="N585" s="15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15"/>
      <c r="N586" s="15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15"/>
      <c r="N587" s="15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15"/>
      <c r="N588" s="15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15"/>
      <c r="N589" s="15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15"/>
      <c r="N590" s="15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15"/>
      <c r="N591" s="15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15"/>
      <c r="N592" s="15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15"/>
      <c r="N593" s="15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15"/>
      <c r="N594" s="15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15"/>
      <c r="N595" s="15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15"/>
      <c r="N596" s="15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15"/>
      <c r="N597" s="15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15"/>
      <c r="N598" s="15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15"/>
      <c r="N599" s="15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15"/>
      <c r="N600" s="15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15"/>
      <c r="N601" s="15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15"/>
      <c r="N602" s="15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15"/>
      <c r="N603" s="15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15"/>
      <c r="N604" s="15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15"/>
      <c r="N605" s="15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15"/>
      <c r="N606" s="15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15"/>
      <c r="N607" s="15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15"/>
      <c r="N608" s="15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15"/>
      <c r="N609" s="15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15"/>
      <c r="N610" s="15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15"/>
      <c r="N611" s="15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15"/>
      <c r="N612" s="15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15"/>
      <c r="N613" s="15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15"/>
      <c r="N614" s="15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15"/>
      <c r="N615" s="15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15"/>
      <c r="N616" s="15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15"/>
      <c r="N617" s="15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15"/>
      <c r="N618" s="15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15"/>
      <c r="N619" s="15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15"/>
      <c r="N620" s="15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15"/>
      <c r="N621" s="15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15"/>
      <c r="N622" s="15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15"/>
      <c r="N623" s="15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15"/>
      <c r="N624" s="15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15"/>
      <c r="N625" s="15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15"/>
      <c r="N626" s="15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15"/>
      <c r="N627" s="15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15"/>
      <c r="N628" s="15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15"/>
      <c r="N629" s="15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15"/>
      <c r="N630" s="15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15"/>
      <c r="N631" s="15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15"/>
      <c r="N632" s="15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15"/>
      <c r="N633" s="15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15"/>
      <c r="N634" s="15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15"/>
      <c r="N635" s="15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15"/>
      <c r="N636" s="15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15"/>
      <c r="N637" s="15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15"/>
      <c r="N638" s="15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15"/>
      <c r="N639" s="15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15"/>
      <c r="N640" s="15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15"/>
      <c r="N641" s="15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15"/>
      <c r="N642" s="15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15"/>
      <c r="N643" s="15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15"/>
      <c r="N644" s="15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15"/>
      <c r="N645" s="15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15"/>
      <c r="N646" s="15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15"/>
      <c r="N647" s="15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15"/>
      <c r="N648" s="15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15"/>
      <c r="N649" s="15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15"/>
      <c r="N650" s="15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15"/>
      <c r="N651" s="15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15"/>
      <c r="N652" s="15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15"/>
      <c r="N653" s="15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15"/>
      <c r="N654" s="15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15"/>
      <c r="N655" s="15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15"/>
      <c r="N656" s="15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15"/>
      <c r="N657" s="15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15"/>
      <c r="N658" s="15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15"/>
      <c r="N659" s="15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15"/>
      <c r="N660" s="15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15"/>
      <c r="N661" s="15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15"/>
      <c r="N662" s="15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15"/>
      <c r="N663" s="15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15"/>
      <c r="N664" s="15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15"/>
      <c r="N665" s="15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15"/>
      <c r="N666" s="15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15"/>
      <c r="N667" s="15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15"/>
      <c r="N668" s="15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15"/>
      <c r="N669" s="15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15"/>
      <c r="N670" s="15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15"/>
      <c r="N671" s="15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15"/>
      <c r="N672" s="15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15"/>
      <c r="N673" s="15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15"/>
      <c r="N674" s="15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15"/>
      <c r="N675" s="15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15"/>
      <c r="N676" s="15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15"/>
      <c r="N677" s="15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15"/>
      <c r="N678" s="15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15"/>
      <c r="N679" s="15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15"/>
      <c r="N680" s="15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15"/>
      <c r="N681" s="15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15"/>
      <c r="N682" s="15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15"/>
      <c r="N683" s="15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15"/>
      <c r="N684" s="15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15"/>
      <c r="N685" s="15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15"/>
      <c r="N686" s="15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15"/>
      <c r="N687" s="15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15"/>
      <c r="N688" s="15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15"/>
      <c r="N689" s="15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15"/>
      <c r="N690" s="15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15"/>
      <c r="N691" s="15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15"/>
      <c r="N692" s="15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15"/>
      <c r="N693" s="15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15"/>
      <c r="N694" s="15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15"/>
      <c r="N695" s="15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15"/>
      <c r="N696" s="15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15"/>
      <c r="N697" s="15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15"/>
      <c r="N698" s="15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15"/>
      <c r="N699" s="15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15"/>
      <c r="N700" s="15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15"/>
      <c r="N701" s="15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15"/>
      <c r="N702" s="15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15"/>
      <c r="N703" s="15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15"/>
      <c r="N704" s="15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15"/>
      <c r="N705" s="15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15"/>
      <c r="N706" s="15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15"/>
      <c r="N707" s="15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15"/>
      <c r="N708" s="15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15"/>
      <c r="N709" s="15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15"/>
      <c r="N710" s="15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15"/>
      <c r="N711" s="15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15"/>
      <c r="N712" s="15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15"/>
      <c r="N713" s="15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15"/>
      <c r="N714" s="15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15"/>
      <c r="N715" s="15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15"/>
      <c r="N716" s="15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15"/>
      <c r="N717" s="15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15"/>
      <c r="N718" s="15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15"/>
      <c r="N719" s="15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15"/>
      <c r="N720" s="15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15"/>
      <c r="N721" s="15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15"/>
      <c r="N722" s="15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15"/>
      <c r="N723" s="15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15"/>
      <c r="N724" s="15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15"/>
      <c r="N725" s="15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15"/>
      <c r="N726" s="15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15"/>
      <c r="N727" s="15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15"/>
      <c r="N728" s="15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15"/>
      <c r="N729" s="15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15"/>
      <c r="N730" s="15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15"/>
      <c r="N731" s="15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15"/>
      <c r="N732" s="15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15"/>
      <c r="N733" s="15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15"/>
      <c r="N734" s="15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15"/>
      <c r="N735" s="15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15"/>
      <c r="N736" s="15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15"/>
      <c r="N737" s="15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15"/>
      <c r="N738" s="15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15"/>
      <c r="N739" s="15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15"/>
      <c r="N740" s="15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15"/>
      <c r="N741" s="15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15"/>
      <c r="N742" s="15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15"/>
      <c r="N743" s="15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15"/>
      <c r="N744" s="15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15"/>
      <c r="N745" s="15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15"/>
      <c r="N746" s="15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15"/>
      <c r="N747" s="15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15"/>
      <c r="N748" s="15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15"/>
      <c r="N749" s="15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15"/>
      <c r="N750" s="15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15"/>
      <c r="N751" s="15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15"/>
      <c r="N752" s="15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15"/>
      <c r="N753" s="15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15"/>
      <c r="N754" s="15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15"/>
      <c r="N755" s="15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15"/>
      <c r="N756" s="15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15"/>
      <c r="N757" s="15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15"/>
      <c r="N758" s="15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15"/>
      <c r="N759" s="15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15"/>
      <c r="N760" s="15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15"/>
      <c r="N761" s="15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15"/>
      <c r="N762" s="15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15"/>
      <c r="N763" s="15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15"/>
      <c r="N764" s="15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15"/>
      <c r="N765" s="15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15"/>
      <c r="N766" s="15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15"/>
      <c r="N767" s="15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15"/>
      <c r="N768" s="15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15"/>
      <c r="N769" s="15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15"/>
      <c r="N770" s="15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15"/>
      <c r="N771" s="15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15"/>
      <c r="N772" s="15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15"/>
      <c r="N773" s="15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15"/>
      <c r="N774" s="15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15"/>
      <c r="N775" s="15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15"/>
      <c r="N776" s="15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15"/>
      <c r="N777" s="15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15"/>
      <c r="N778" s="15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15"/>
      <c r="N779" s="15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15"/>
      <c r="N780" s="15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15"/>
      <c r="N781" s="15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15"/>
      <c r="N782" s="15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15"/>
      <c r="N783" s="15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15"/>
      <c r="N784" s="15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15"/>
      <c r="N785" s="15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15"/>
      <c r="N786" s="15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15"/>
      <c r="N787" s="15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15"/>
      <c r="N788" s="15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15"/>
      <c r="N789" s="15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15"/>
      <c r="N790" s="15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15"/>
      <c r="N791" s="15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15"/>
      <c r="N792" s="15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15"/>
      <c r="N793" s="15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15"/>
      <c r="N794" s="15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15"/>
      <c r="N795" s="15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15"/>
      <c r="N796" s="15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15"/>
      <c r="N797" s="15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15"/>
      <c r="N798" s="15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15"/>
      <c r="N799" s="15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15"/>
      <c r="N800" s="15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15"/>
      <c r="N801" s="15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15"/>
      <c r="N802" s="15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15"/>
      <c r="N803" s="15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15"/>
      <c r="N804" s="15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15"/>
      <c r="N805" s="15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15"/>
      <c r="N806" s="15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15"/>
      <c r="N807" s="15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15"/>
      <c r="N808" s="15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15"/>
      <c r="N809" s="15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15"/>
      <c r="N810" s="15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15"/>
      <c r="N811" s="15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15"/>
      <c r="N812" s="15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15"/>
      <c r="N813" s="15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15"/>
      <c r="N814" s="15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15"/>
      <c r="N815" s="15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15"/>
      <c r="N816" s="15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15"/>
      <c r="N817" s="15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15"/>
      <c r="N818" s="15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15"/>
      <c r="N819" s="15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15"/>
      <c r="N820" s="15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15"/>
      <c r="N821" s="15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15"/>
      <c r="N822" s="15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15"/>
      <c r="N823" s="15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15"/>
      <c r="N824" s="15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15"/>
      <c r="N825" s="15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15"/>
      <c r="N826" s="15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15"/>
      <c r="N827" s="15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15"/>
      <c r="N828" s="15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15"/>
      <c r="N829" s="15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15"/>
      <c r="N830" s="15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15"/>
      <c r="N831" s="15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15"/>
      <c r="N832" s="15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15"/>
      <c r="N833" s="15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15"/>
      <c r="N834" s="15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15"/>
      <c r="N835" s="15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15"/>
      <c r="N836" s="15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15"/>
      <c r="N837" s="15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15"/>
      <c r="N838" s="15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15"/>
      <c r="N839" s="15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15"/>
      <c r="N840" s="15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15"/>
      <c r="N841" s="15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15"/>
      <c r="N842" s="15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15"/>
      <c r="N843" s="15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15"/>
      <c r="N844" s="15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15"/>
      <c r="N845" s="15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15"/>
      <c r="N846" s="15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15"/>
      <c r="N847" s="15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15"/>
      <c r="N848" s="15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15"/>
      <c r="N849" s="15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15"/>
      <c r="N850" s="15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15"/>
      <c r="N851" s="15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15"/>
      <c r="N852" s="15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15"/>
      <c r="N853" s="15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15"/>
      <c r="N854" s="15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15"/>
      <c r="N855" s="15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15"/>
      <c r="N856" s="15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15"/>
      <c r="N857" s="15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15"/>
      <c r="N858" s="15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15"/>
      <c r="N859" s="15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15"/>
      <c r="N860" s="15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15"/>
      <c r="N861" s="15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15"/>
      <c r="N862" s="15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15"/>
      <c r="N863" s="15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15"/>
      <c r="N864" s="15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15"/>
      <c r="N865" s="15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15"/>
      <c r="N866" s="15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15"/>
      <c r="N867" s="15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15"/>
      <c r="N868" s="15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15"/>
      <c r="N869" s="15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15"/>
      <c r="N870" s="15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15"/>
      <c r="N871" s="15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15"/>
      <c r="N872" s="15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15"/>
      <c r="N873" s="15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15"/>
      <c r="N874" s="15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15"/>
      <c r="N875" s="15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15"/>
      <c r="N876" s="15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15"/>
      <c r="N877" s="15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15"/>
      <c r="N878" s="15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15"/>
      <c r="N879" s="15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15"/>
      <c r="N880" s="15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15"/>
      <c r="N881" s="15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15"/>
      <c r="N882" s="15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15"/>
      <c r="N883" s="15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15"/>
      <c r="N884" s="15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15"/>
      <c r="N885" s="15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15"/>
      <c r="N886" s="15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15"/>
      <c r="N887" s="15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15"/>
      <c r="N888" s="15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15"/>
      <c r="N889" s="15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15"/>
      <c r="N890" s="15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15"/>
      <c r="N891" s="15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15"/>
      <c r="N892" s="15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15"/>
      <c r="N893" s="15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15"/>
      <c r="N894" s="15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15"/>
      <c r="N895" s="15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15"/>
      <c r="N896" s="15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15"/>
      <c r="N897" s="15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15"/>
      <c r="N898" s="15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15"/>
      <c r="N899" s="15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15"/>
      <c r="N900" s="15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15"/>
      <c r="N901" s="15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15"/>
      <c r="N902" s="15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15"/>
      <c r="N903" s="15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15"/>
      <c r="N904" s="15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15"/>
      <c r="N905" s="15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15"/>
      <c r="N906" s="15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15"/>
      <c r="N907" s="15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15"/>
      <c r="N908" s="15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15"/>
      <c r="N909" s="15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15"/>
      <c r="N910" s="15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15"/>
      <c r="N911" s="15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15"/>
      <c r="N912" s="15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15"/>
      <c r="N913" s="15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15"/>
      <c r="N914" s="15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15"/>
      <c r="N915" s="15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15"/>
      <c r="N916" s="15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15"/>
      <c r="N917" s="15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15"/>
      <c r="N918" s="15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15"/>
      <c r="N919" s="15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15"/>
      <c r="N920" s="15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15"/>
      <c r="N921" s="15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15"/>
      <c r="N922" s="15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15"/>
      <c r="N923" s="15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15"/>
      <c r="N924" s="15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15"/>
      <c r="N925" s="15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15"/>
      <c r="N926" s="15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15"/>
      <c r="N927" s="15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15"/>
      <c r="N928" s="15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15"/>
      <c r="N929" s="15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15"/>
      <c r="N930" s="15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15"/>
      <c r="N931" s="15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15"/>
      <c r="N932" s="15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15"/>
      <c r="N933" s="15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15"/>
      <c r="N934" s="15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15"/>
      <c r="N935" s="15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15"/>
      <c r="N936" s="15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15"/>
      <c r="N937" s="15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15"/>
      <c r="N938" s="15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15"/>
      <c r="N939" s="15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15"/>
      <c r="N940" s="15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15"/>
      <c r="N941" s="15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15"/>
      <c r="N942" s="15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15"/>
      <c r="N943" s="15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15"/>
      <c r="N944" s="15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15"/>
      <c r="N945" s="15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15"/>
      <c r="N946" s="15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15"/>
      <c r="N947" s="15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15"/>
      <c r="N948" s="15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15"/>
      <c r="N949" s="15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15"/>
      <c r="N950" s="15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15"/>
      <c r="N951" s="15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15"/>
      <c r="N952" s="15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15"/>
      <c r="N953" s="15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15"/>
      <c r="N954" s="15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15"/>
      <c r="N955" s="15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15"/>
      <c r="N956" s="15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15"/>
      <c r="N957" s="15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15"/>
      <c r="N958" s="15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15"/>
      <c r="N959" s="15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15"/>
      <c r="N960" s="15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15"/>
      <c r="N961" s="15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15"/>
      <c r="N962" s="15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15"/>
      <c r="N963" s="15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15"/>
      <c r="N964" s="15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15"/>
      <c r="N965" s="15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15"/>
      <c r="N966" s="15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15"/>
      <c r="N967" s="15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15"/>
      <c r="N968" s="15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15"/>
      <c r="N969" s="15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15"/>
      <c r="N970" s="15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15"/>
      <c r="N971" s="15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15"/>
      <c r="N972" s="15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15"/>
      <c r="N973" s="15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15"/>
      <c r="N974" s="15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15"/>
      <c r="N975" s="15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15"/>
      <c r="N976" s="15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15"/>
      <c r="N977" s="15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15"/>
      <c r="N978" s="15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15"/>
      <c r="N979" s="15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15"/>
      <c r="N980" s="15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15"/>
      <c r="N981" s="15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15"/>
      <c r="N982" s="15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15"/>
      <c r="N983" s="15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15"/>
      <c r="N984" s="15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15"/>
      <c r="N985" s="15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15"/>
      <c r="N986" s="15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15"/>
      <c r="N987" s="15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15"/>
      <c r="N988" s="15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15"/>
      <c r="N989" s="15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15"/>
      <c r="N990" s="15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15"/>
      <c r="N991" s="15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15"/>
      <c r="N992" s="15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15"/>
      <c r="N993" s="15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15"/>
      <c r="N994" s="15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15"/>
      <c r="N995" s="15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15"/>
      <c r="N996" s="15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15"/>
      <c r="N997" s="15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15"/>
      <c r="N998" s="15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15"/>
      <c r="N999" s="15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15"/>
      <c r="N1000" s="15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Análisis de datos</vt:lpstr>
      <vt:lpstr>Tabla</vt:lpstr>
      <vt:lpstr>Instrucciones</vt:lpstr>
      <vt:lpstr>Control de cambios</vt:lpstr>
      <vt:lpstr>Hoja1</vt:lpstr>
      <vt:lpstr>Hoja1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Andrea Fique Gutiérrez</cp:lastModifiedBy>
  <dcterms:modified xsi:type="dcterms:W3CDTF">2026-08-12T22:32:13Z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2026-07-22T13:22:14Z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9d77f3d5-745d-4da7-a72b-86debc70f2a2</vt:lpwstr>
  </property>
  <property fmtid="{D5CDD505-2E9C-101B-9397-08002B2CF9AE}" pid="8" name="MSIP_Label_defa4170-0d19-0005-0004-bc88714345d2_ContentBits">
    <vt:lpwstr>0</vt:lpwstr>
  </property>
</Properties>
</file>