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mc:AlternateContent xmlns:mc="http://schemas.openxmlformats.org/markup-compatibility/2006">
    <mc:Choice Requires="x15">
      <x15ac:absPath xmlns:x15ac="http://schemas.microsoft.com/office/spreadsheetml/2010/11/ac" url="E:\NATALIA FIQUE GUTIERREZ\IDEAM\2025\Actualización documental\oci\"/>
    </mc:Choice>
  </mc:AlternateContent>
  <xr:revisionPtr revIDLastSave="0" documentId="13_ncr:1_{C0CB71B8-0F7A-40DC-AE6D-66C534157956}" xr6:coauthVersionLast="47" xr6:coauthVersionMax="47" xr10:uidLastSave="{00000000-0000-0000-0000-000000000000}"/>
  <bookViews>
    <workbookView xWindow="-120" yWindow="-120" windowWidth="29040" windowHeight="15720" xr2:uid="{00000000-000D-0000-FFFF-FFFF00000000}"/>
  </bookViews>
  <sheets>
    <sheet name="(Nombre riesgo- nombre control)" sheetId="8" r:id="rId1"/>
    <sheet name="Efectividad" sheetId="19" r:id="rId2"/>
    <sheet name="Control de Cambios" sheetId="20" r:id="rId3"/>
    <sheet name="Escalas" sheetId="4" state="hidden" r:id="rId4"/>
    <sheet name="Pesos" sheetId="5" state="hidden" r:id="rId5"/>
  </sheets>
  <definedNames>
    <definedName name="Semiautomático">Pesos!$H$4:$H$8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2" i="8" l="1"/>
  <c r="F41" i="8"/>
  <c r="F40" i="8"/>
  <c r="F39" i="8"/>
  <c r="F38" i="8"/>
  <c r="F37" i="8"/>
  <c r="F36" i="8"/>
  <c r="D11" i="19"/>
  <c r="C11" i="19"/>
  <c r="C14" i="19" l="1"/>
  <c r="C13" i="19"/>
  <c r="C12" i="19"/>
  <c r="D13" i="19"/>
  <c r="C10" i="19"/>
  <c r="C9" i="19"/>
  <c r="C8" i="19"/>
  <c r="D8" i="19"/>
  <c r="C7" i="19"/>
  <c r="D7" i="19"/>
  <c r="D12" i="19" l="1"/>
  <c r="D10" i="19" l="1"/>
  <c r="D9" i="19"/>
  <c r="D14" i="19"/>
  <c r="P12" i="5" l="1"/>
  <c r="P11" i="5"/>
  <c r="P10" i="5"/>
  <c r="G22" i="8" l="1"/>
  <c r="B30" i="8" s="1"/>
  <c r="F59" i="8"/>
  <c r="G58" i="8" s="1"/>
  <c r="P6" i="5"/>
  <c r="P5" i="5"/>
  <c r="P4" i="5"/>
  <c r="G59" i="8" l="1"/>
  <c r="D6" i="19"/>
  <c r="D15" i="19" s="1"/>
  <c r="G17" i="8"/>
  <c r="B27" i="8" s="1"/>
  <c r="C6" i="19" s="1"/>
  <c r="C15" i="19" s="1"/>
  <c r="F35" i="8" l="1"/>
  <c r="F48" i="8" l="1"/>
  <c r="F46" i="8"/>
  <c r="F45" i="8"/>
  <c r="G70" i="5"/>
  <c r="O2" i="5"/>
  <c r="M2" i="5"/>
  <c r="I2" i="5"/>
  <c r="G2" i="5"/>
  <c r="R17" i="5"/>
  <c r="T17" i="5" s="1"/>
  <c r="R18" i="5"/>
  <c r="T18" i="5" s="1"/>
  <c r="R19" i="5"/>
  <c r="T19" i="5" s="1"/>
  <c r="R16" i="5"/>
  <c r="T16" i="5"/>
  <c r="O28" i="5"/>
  <c r="O30" i="5"/>
  <c r="O29" i="5"/>
  <c r="I64" i="5"/>
  <c r="I63" i="5"/>
  <c r="I62" i="5"/>
  <c r="I61" i="5"/>
  <c r="I60" i="5"/>
  <c r="K40" i="5"/>
  <c r="K39" i="5"/>
  <c r="I41" i="5"/>
  <c r="I40" i="5"/>
  <c r="I39" i="5"/>
  <c r="I38" i="5"/>
  <c r="I42" i="5"/>
  <c r="K38" i="5"/>
  <c r="I21" i="5"/>
  <c r="I19" i="5"/>
  <c r="I17" i="5"/>
  <c r="I15" i="5"/>
  <c r="I33" i="5"/>
  <c r="I31" i="5"/>
  <c r="I29" i="5"/>
  <c r="I27" i="5"/>
  <c r="D44" i="5"/>
  <c r="G44" i="8" l="1"/>
  <c r="G34" i="8"/>
  <c r="B51" i="8" l="1"/>
  <c r="G60" i="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Esperanza Morales Patino</author>
    <author>Mireya Lopez chaparro</author>
    <author>Mireya Lopez Chaparro</author>
  </authors>
  <commentList>
    <comment ref="B6" authorId="0" shapeId="0" xr:uid="{00000000-0006-0000-0100-000001000000}">
      <text>
        <r>
          <rPr>
            <sz val="9"/>
            <color rgb="FF000000"/>
            <rFont val="Tahoma"/>
            <family val="2"/>
          </rPr>
          <t xml:space="preserve">Identificar los procesos que estan asociados al control evaluado
</t>
        </r>
      </text>
    </comment>
    <comment ref="B7" authorId="0" shapeId="0" xr:uid="{00000000-0006-0000-0100-000002000000}">
      <text>
        <r>
          <rPr>
            <sz val="9"/>
            <color rgb="FF000000"/>
            <rFont val="Tahoma"/>
            <family val="2"/>
          </rPr>
          <t>Registra los riesgos asociados al control evaluado</t>
        </r>
      </text>
    </comment>
    <comment ref="B8" authorId="0" shapeId="0" xr:uid="{00000000-0006-0000-0100-000003000000}">
      <text>
        <r>
          <rPr>
            <sz val="9"/>
            <color rgb="FF000000"/>
            <rFont val="Tahoma"/>
            <family val="2"/>
          </rPr>
          <t xml:space="preserve">Registrar el codigo de control asignado por el Grupo de Gestión de Riesgos
</t>
        </r>
      </text>
    </comment>
    <comment ref="B9" authorId="0" shapeId="0" xr:uid="{00000000-0006-0000-0100-000004000000}">
      <text>
        <r>
          <rPr>
            <sz val="9"/>
            <color rgb="FF000000"/>
            <rFont val="Tahoma"/>
            <family val="2"/>
          </rPr>
          <t xml:space="preserve">Registrar la descripción del control de acuerdo con la definida en el perfil de riesgo vigente de la entidad.
</t>
        </r>
      </text>
    </comment>
    <comment ref="B10" authorId="0" shapeId="0" xr:uid="{00000000-0006-0000-0100-000005000000}">
      <text>
        <r>
          <rPr>
            <sz val="9"/>
            <color rgb="FF000000"/>
            <rFont val="Tahoma"/>
            <family val="2"/>
          </rPr>
          <t xml:space="preserve">Registrar el objetivo del control definido en el perfil de riesgo vigente de la entidad.
</t>
        </r>
      </text>
    </comment>
    <comment ref="B11" authorId="0" shapeId="0" xr:uid="{7C8AF816-626F-42FB-A9C4-5E03CC996E16}">
      <text>
        <r>
          <rPr>
            <sz val="9"/>
            <color rgb="FF000000"/>
            <rFont val="Tahoma"/>
            <family val="2"/>
          </rPr>
          <t>Indique si es SARO, SARLAFT, SARL, SARM, SARC, SARTIN</t>
        </r>
      </text>
    </comment>
    <comment ref="E17" authorId="1" shapeId="0" xr:uid="{89928608-26FD-4586-A821-FF721790218B}">
      <text>
        <r>
          <rPr>
            <b/>
            <sz val="9"/>
            <color indexed="81"/>
            <rFont val="Tahoma"/>
            <family val="2"/>
          </rPr>
          <t xml:space="preserve">Continuo: </t>
        </r>
        <r>
          <rPr>
            <sz val="9"/>
            <color indexed="81"/>
            <rFont val="Tahoma"/>
            <family val="2"/>
          </rPr>
          <t xml:space="preserve">este atributo identifica a los controles que se ejecutan siempre que se realiza la actividad originadora del riesgo
</t>
        </r>
        <r>
          <rPr>
            <b/>
            <sz val="9"/>
            <color indexed="81"/>
            <rFont val="Tahoma"/>
            <family val="2"/>
          </rPr>
          <t>Aleatorio:</t>
        </r>
        <r>
          <rPr>
            <sz val="9"/>
            <color indexed="81"/>
            <rFont val="Tahoma"/>
            <family val="2"/>
          </rPr>
          <t xml:space="preserve"> este atributo identifica a los controles que no siempre se ejecutan cuando se realiza la actividad originadora del riesgo</t>
        </r>
      </text>
    </comment>
    <comment ref="A19" authorId="1" shapeId="0" xr:uid="{A8EB7660-3E40-443E-B3B5-FE323A3C6BDC}">
      <text>
        <r>
          <rPr>
            <b/>
            <sz val="9"/>
            <color indexed="81"/>
            <rFont val="Tahoma"/>
            <family val="2"/>
          </rPr>
          <t>Documentado:</t>
        </r>
        <r>
          <rPr>
            <sz val="9"/>
            <color indexed="81"/>
            <rFont val="Tahoma"/>
            <family val="2"/>
          </rPr>
          <t xml:space="preserve"> identifica los controles que están documentados en el proceso, ya sea en manuales, procedimientos, flujogramas o cualquier otro documento propio del proceso.
</t>
        </r>
        <r>
          <rPr>
            <b/>
            <sz val="9"/>
            <color indexed="81"/>
            <rFont val="Tahoma"/>
            <family val="2"/>
          </rPr>
          <t>Sin documentar:</t>
        </r>
        <r>
          <rPr>
            <sz val="9"/>
            <color indexed="81"/>
            <rFont val="Tahoma"/>
            <family val="2"/>
          </rPr>
          <t xml:space="preserve"> identifica a los controles que pese a que se ejecutan en el proceso no se encuentran documentados en ningún documento propio del proceso.</t>
        </r>
      </text>
    </comment>
    <comment ref="C19" authorId="1" shapeId="0" xr:uid="{9E681175-2B8B-4385-8774-353B15BE5A3A}">
      <text>
        <r>
          <rPr>
            <b/>
            <sz val="9"/>
            <color indexed="81"/>
            <rFont val="Tahoma"/>
            <family val="2"/>
          </rPr>
          <t>Registro sustancial:</t>
        </r>
        <r>
          <rPr>
            <sz val="9"/>
            <color indexed="81"/>
            <rFont val="Tahoma"/>
            <family val="2"/>
          </rPr>
          <t xml:space="preserve"> corresponde a la evidencia de la ejecución del control, que es verificable y no manipulable por parte del usuario. Ejemplo: Log de auditoria de un sistema, cartas con firma mecánica, firmas digitales, actas de Junta Directiva o Comités, firma de asistencia a capacitaciones, entre otros</t>
        </r>
        <r>
          <rPr>
            <b/>
            <sz val="9"/>
            <color indexed="81"/>
            <rFont val="Tahoma"/>
            <family val="2"/>
          </rPr>
          <t>. 
Registro material:</t>
        </r>
        <r>
          <rPr>
            <sz val="9"/>
            <color indexed="81"/>
            <rFont val="Tahoma"/>
            <family val="2"/>
          </rPr>
          <t xml:space="preserve"> corresponde a la evidencia de la ejecución del control, que es verificable, pero podría ser manipulable por parte del usuario. Ejemplo: correos electrónicos, vistos buenos y documentos electrónicos sin seguridad.
</t>
        </r>
        <r>
          <rPr>
            <b/>
            <sz val="9"/>
            <color indexed="81"/>
            <rFont val="Tahoma"/>
            <family val="2"/>
          </rPr>
          <t>Sin registro:</t>
        </r>
        <r>
          <rPr>
            <sz val="9"/>
            <color indexed="81"/>
            <rFont val="Tahoma"/>
            <family val="2"/>
          </rPr>
          <t xml:space="preserve"> son aquellos controles que se ejecutan, pero al validar algún tipo de evidencia de su ejecución no es posible determinarla. </t>
        </r>
      </text>
    </comment>
    <comment ref="A36" authorId="2" shapeId="0" xr:uid="{00000000-0006-0000-0100-000006000000}">
      <text>
        <r>
          <rPr>
            <b/>
            <sz val="9"/>
            <color indexed="81"/>
            <rFont val="Tahoma"/>
            <family val="2"/>
          </rPr>
          <t xml:space="preserve">Autoridad: </t>
        </r>
        <r>
          <rPr>
            <sz val="9"/>
            <color indexed="81"/>
            <rFont val="Tahoma"/>
            <family val="2"/>
          </rPr>
          <t xml:space="preserve">Poder con que se cuenta o que se ha recibido por delegación.
</t>
        </r>
        <r>
          <rPr>
            <b/>
            <sz val="9"/>
            <color indexed="81"/>
            <rFont val="Tahoma"/>
            <family val="2"/>
          </rPr>
          <t xml:space="preserve">Competencia: </t>
        </r>
        <r>
          <rPr>
            <sz val="9"/>
            <color indexed="81"/>
            <rFont val="Tahoma"/>
            <family val="2"/>
          </rPr>
          <t xml:space="preserve">Aptitud demostrada para aplicar conocimientos y habilidades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Ruby Esperanza Gutierrez Rodriguez</author>
  </authors>
  <commentList>
    <comment ref="I106" authorId="0" shapeId="0" xr:uid="{00000000-0006-0000-0400-000001000000}">
      <text>
        <r>
          <rPr>
            <b/>
            <sz val="9"/>
            <color indexed="81"/>
            <rFont val="Tahoma"/>
            <family val="2"/>
          </rPr>
          <t>Ruby Esperanza Gutierrez Rodriguez:</t>
        </r>
        <r>
          <rPr>
            <sz val="9"/>
            <color indexed="81"/>
            <rFont val="Tahoma"/>
            <family val="2"/>
          </rPr>
          <t xml:space="preserve">
Para no complicar el formato, utilizaría los mismos porcentajes de la eficacia del control y dejaría esto como una pregunta. ¿Cuál es la madurez del control?</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Mireya Lopez Chaparro</author>
  </authors>
  <commentList>
    <comment ref="C29" authorId="0" shapeId="0" xr:uid="{00000000-0006-0000-0500-000001000000}">
      <text>
        <r>
          <rPr>
            <b/>
            <sz val="9"/>
            <color indexed="81"/>
            <rFont val="Tahoma"/>
            <family val="2"/>
          </rPr>
          <t xml:space="preserve">Autoridad: </t>
        </r>
        <r>
          <rPr>
            <sz val="9"/>
            <color indexed="81"/>
            <rFont val="Tahoma"/>
            <family val="2"/>
          </rPr>
          <t xml:space="preserve">Poder con que se cuenta o que se ha recibido por delegación.
</t>
        </r>
        <r>
          <rPr>
            <b/>
            <sz val="9"/>
            <color indexed="81"/>
            <rFont val="Tahoma"/>
            <family val="2"/>
          </rPr>
          <t xml:space="preserve">Competencia: </t>
        </r>
        <r>
          <rPr>
            <sz val="9"/>
            <color indexed="81"/>
            <rFont val="Tahoma"/>
            <family val="2"/>
          </rPr>
          <t xml:space="preserve">Aptitud demostrada para aplicar conocimientos y habilidades
</t>
        </r>
      </text>
    </comment>
    <comment ref="C77" authorId="0" shapeId="0" xr:uid="{00000000-0006-0000-0500-000002000000}">
      <text>
        <r>
          <rPr>
            <b/>
            <sz val="9"/>
            <color indexed="81"/>
            <rFont val="Tahoma"/>
            <family val="2"/>
          </rPr>
          <t xml:space="preserve">Autoridad: </t>
        </r>
        <r>
          <rPr>
            <sz val="9"/>
            <color indexed="81"/>
            <rFont val="Tahoma"/>
            <family val="2"/>
          </rPr>
          <t xml:space="preserve">Poder con que se cuenta o que se ha recibido por delegación.
</t>
        </r>
        <r>
          <rPr>
            <b/>
            <sz val="9"/>
            <color indexed="81"/>
            <rFont val="Tahoma"/>
            <family val="2"/>
          </rPr>
          <t xml:space="preserve">Competencia: </t>
        </r>
        <r>
          <rPr>
            <sz val="9"/>
            <color indexed="81"/>
            <rFont val="Tahoma"/>
            <family val="2"/>
          </rPr>
          <t xml:space="preserve">Aptitud demostrada para aplicar conocimientos y habilidades
</t>
        </r>
      </text>
    </comment>
  </commentList>
</comments>
</file>

<file path=xl/sharedStrings.xml><?xml version="1.0" encoding="utf-8"?>
<sst xmlns="http://schemas.openxmlformats.org/spreadsheetml/2006/main" count="518" uniqueCount="275">
  <si>
    <t>RIESGOS Y CONTROL A EVALUAR</t>
  </si>
  <si>
    <t>Proceso(s) asociado(s):</t>
  </si>
  <si>
    <t>Riesgo(s) identificado(s):</t>
  </si>
  <si>
    <t>Código del Control:</t>
  </si>
  <si>
    <t>Descripción de Control:</t>
  </si>
  <si>
    <t>Objetivo de Control:</t>
  </si>
  <si>
    <t>Sistema de gestión de riesgo para el que aplica el control:</t>
  </si>
  <si>
    <t>PARA SARO y otros</t>
  </si>
  <si>
    <t>Forma de Ejecución / 
Función control
(25%)</t>
  </si>
  <si>
    <t>Peso</t>
  </si>
  <si>
    <t>Tipología control
(20%)</t>
  </si>
  <si>
    <t xml:space="preserve">Peso </t>
  </si>
  <si>
    <t>Frecuencia 
aplicación
(35%)</t>
  </si>
  <si>
    <t>Peso total</t>
  </si>
  <si>
    <t>Documentación 
(5%)</t>
  </si>
  <si>
    <t>Soportes 
(5%)</t>
  </si>
  <si>
    <t>Complejidad 
(10%)</t>
  </si>
  <si>
    <t>PARA SARLAFT</t>
  </si>
  <si>
    <t>Forma de Ejecución / 
Función control
(35%)</t>
  </si>
  <si>
    <t>Eficiencia del diseño del control</t>
  </si>
  <si>
    <t>SARO y otros</t>
  </si>
  <si>
    <t>Excelente</t>
  </si>
  <si>
    <t>Mayor del 81%</t>
  </si>
  <si>
    <t>Buena</t>
  </si>
  <si>
    <t>Entre el 61% y el 80%</t>
  </si>
  <si>
    <t>Moderada</t>
  </si>
  <si>
    <t>Entre el 41% y el 60%</t>
  </si>
  <si>
    <t>SARLAFT</t>
  </si>
  <si>
    <t>Insatisfactorio</t>
  </si>
  <si>
    <t>Entre el 21% y el 40%</t>
  </si>
  <si>
    <t>Pobre</t>
  </si>
  <si>
    <t>Menos del 20%</t>
  </si>
  <si>
    <t>Aplicación del control 
(60%)</t>
  </si>
  <si>
    <t xml:space="preserve">Respuesta </t>
  </si>
  <si>
    <t xml:space="preserve">Cumple con el objetivo de control. ¿Las actividades que se desarrollan buscan por si solas prevenir o detectar las causas originadoras del riesgo? </t>
  </si>
  <si>
    <t>Detectar/Corregir</t>
  </si>
  <si>
    <t xml:space="preserve">¿La persona que aplica el control tiene la autoridad y/o competencias para ello? </t>
  </si>
  <si>
    <t xml:space="preserve">¿El responsable de aplicar el control conoce los efectos que implican su omisión? </t>
  </si>
  <si>
    <t xml:space="preserve">¿Existen mecanismos para identificar la no aplicación o desviación en el control? </t>
  </si>
  <si>
    <t>¿Las observaciones, desviaciones o diferencias identificadas durante la ejecución del control son investigadas y resueltas oportunamente?</t>
  </si>
  <si>
    <t xml:space="preserve">¿El control opera tal y como fue diseñado, de acuerdo a sus atributos? </t>
  </si>
  <si>
    <t xml:space="preserve">¿La fuente de información utilizada en la ejecución del control es confiable? </t>
  </si>
  <si>
    <t>¿El control contribuye a mitigar la causa o la consecuencia?</t>
  </si>
  <si>
    <t>Afectar la información contable y los estados financieros</t>
  </si>
  <si>
    <t>Generar posible deterioro de la imagen y/o reputación de la entidad</t>
  </si>
  <si>
    <t>Genera responsabilidad disciplinaria</t>
  </si>
  <si>
    <t>Generar reprocesos y efectos operacionales</t>
  </si>
  <si>
    <t>Generar posibles pérdidas económicas</t>
  </si>
  <si>
    <t>Cobertura</t>
  </si>
  <si>
    <t>Insatisfactoria</t>
  </si>
  <si>
    <t>EFICACIA DEL CONTROL</t>
  </si>
  <si>
    <t>Si es riesgo SARO y otros</t>
  </si>
  <si>
    <t># de eventos de riesgo materializados si es SARO</t>
  </si>
  <si>
    <t>Porcentaje de ocurrencia residual</t>
  </si>
  <si>
    <t>Si es riesgo SARLAFT</t>
  </si>
  <si>
    <t>IDENTIFICACIÓN DE CONTROLES APLICADOS Y NO FORMALIZADOS</t>
  </si>
  <si>
    <t>¿Qué actividades  de control aplica usted en sus actividades que le permiten prevenir la materialización de riesgos? ¿Por qué los considera necesarios? (responsable del proceso/procedimiento). Explíquelos a continuación si no están identificados en la lista de controles existentes y formalizados para los riesgos de su proceso.</t>
  </si>
  <si>
    <t>OTROS CONTROLES APLICADOS</t>
  </si>
  <si>
    <t>Descripción Actividad de Control</t>
  </si>
  <si>
    <t>Reducción</t>
  </si>
  <si>
    <t>Aplicación</t>
  </si>
  <si>
    <t>Tipología</t>
  </si>
  <si>
    <t>Ejecución</t>
  </si>
  <si>
    <t>Soportes</t>
  </si>
  <si>
    <t>Responsable</t>
  </si>
  <si>
    <t>RESPONSABLE PROCESO/PROCEDIMIENTO</t>
  </si>
  <si>
    <t xml:space="preserve">Nombre </t>
  </si>
  <si>
    <t>Área / Grupo</t>
  </si>
  <si>
    <t>AUDITOR (ES)</t>
  </si>
  <si>
    <t>Cargo / # contrato</t>
  </si>
  <si>
    <t>FECHA:</t>
  </si>
  <si>
    <t>Modificación contenido y nombre del formato</t>
  </si>
  <si>
    <t>RIESGO</t>
  </si>
  <si>
    <t>CONTROL</t>
  </si>
  <si>
    <t>EFICACIA DEL DISEÑO DEL CONTROL</t>
  </si>
  <si>
    <t>ROPEPR-1: Errónea aceptación o declaratoria de fallido de un proceso de selección</t>
  </si>
  <si>
    <t>CTROPEPR-1: Análisis y generación del documento de respuesta a las observaciones presentadas a las terminos y condiciones por parte de los interesados de los procesos que se encuentran en curso.</t>
  </si>
  <si>
    <t>ROPEPR-2: Dilación en la estructuración de los documentos de planeación</t>
  </si>
  <si>
    <t>CTROPEPR-4: Verificación de la información para la elaboración del documento de planeación de acuerdo con la tipología</t>
  </si>
  <si>
    <t>ROPEPR-4: Publicación de documentos, incompletos o inconsistentes del proceso de selección en la plataforma de publicación SECOP</t>
  </si>
  <si>
    <t>CTROPEPR-40:Revisión, análisis y evaluación de las ofertas presentadas por los oferentes interesados en el proceso que se encuentran en curso</t>
  </si>
  <si>
    <t>CTROPEPR-28: Revisión de documentos previa publicación</t>
  </si>
  <si>
    <t>ROPEPR-6: Demoras, inconsistencias u omisiones en la elaboración de contratos</t>
  </si>
  <si>
    <t>CTROPEPR-16: Verificación de la justificación y los documentos que soportan la elaboración de minutas y novedades contractuales</t>
  </si>
  <si>
    <t>ROPEPR-16. Aprobación de garantías sin el lleno de los requisitos exigidos en los contratos</t>
  </si>
  <si>
    <t>CTROPEPR-20: Verificar el cumplimiento de los requisitos de perfeccionamiento y legalización</t>
  </si>
  <si>
    <t>ROPEPR-18 : Irregularidades en la suscripción y legalización de los contratos</t>
  </si>
  <si>
    <t>CTROPEPR-10: Revisión final de los contratos elaborados y modificaciones asociadas a la contratación</t>
  </si>
  <si>
    <t>ROPEPR-20: Errónea aceptación de un proceso de selección</t>
  </si>
  <si>
    <t>CTROPEPR-8: Asignación del Comité Evaluador en todos los procesos.</t>
  </si>
  <si>
    <t>CTROPEPR-40: Revisión, análisis y evaluación de las ofertas presentadas por los oferentes interesados en el proceso que se encuentran en curso</t>
  </si>
  <si>
    <t>PROMEDIO</t>
  </si>
  <si>
    <t>SARO</t>
  </si>
  <si>
    <t xml:space="preserve">Forma de Ejecución </t>
  </si>
  <si>
    <t xml:space="preserve">Tipo de Control </t>
  </si>
  <si>
    <t xml:space="preserve">Documentación </t>
  </si>
  <si>
    <t xml:space="preserve">Complejidad </t>
  </si>
  <si>
    <t>Madurez del control</t>
  </si>
  <si>
    <t>Probabilidad</t>
  </si>
  <si>
    <t>Manual/Visual</t>
  </si>
  <si>
    <t>Preventivo</t>
  </si>
  <si>
    <t>Sin documentar</t>
  </si>
  <si>
    <t>Registro sustancial</t>
  </si>
  <si>
    <t>Baja</t>
  </si>
  <si>
    <t>Aleatorio</t>
  </si>
  <si>
    <t>Totalidad</t>
  </si>
  <si>
    <t>Monitoreado</t>
  </si>
  <si>
    <t>0 - 3%</t>
  </si>
  <si>
    <t>Todas las veces</t>
  </si>
  <si>
    <t>Semiautomático</t>
  </si>
  <si>
    <t>Detectivo</t>
  </si>
  <si>
    <t>Documentado</t>
  </si>
  <si>
    <t>Registro material</t>
  </si>
  <si>
    <t>Media</t>
  </si>
  <si>
    <t>Continuo</t>
  </si>
  <si>
    <t>Validez</t>
  </si>
  <si>
    <t>Estandarizado</t>
  </si>
  <si>
    <t>3% - 10%</t>
  </si>
  <si>
    <t>Algunas Veces</t>
  </si>
  <si>
    <t>Automático</t>
  </si>
  <si>
    <t>Correctivo</t>
  </si>
  <si>
    <t>Sin registro</t>
  </si>
  <si>
    <t>Alta</t>
  </si>
  <si>
    <t>Exactitud</t>
  </si>
  <si>
    <t>Informal</t>
  </si>
  <si>
    <t xml:space="preserve">10% - 30% </t>
  </si>
  <si>
    <t>Ninguna</t>
  </si>
  <si>
    <t>Acceso restringido</t>
  </si>
  <si>
    <t>30% - 40%</t>
  </si>
  <si>
    <t>50% - 100%</t>
  </si>
  <si>
    <t>Clase de control</t>
  </si>
  <si>
    <t>Vr. Clase de Control</t>
  </si>
  <si>
    <t>Causa</t>
  </si>
  <si>
    <t>Detectivo - Manual</t>
  </si>
  <si>
    <t>Consecuencia</t>
  </si>
  <si>
    <t>Detectivo - Automático</t>
  </si>
  <si>
    <t>Preventivo - Manual</t>
  </si>
  <si>
    <t>Preventivo - Automático</t>
  </si>
  <si>
    <t>No existe</t>
  </si>
  <si>
    <t>No se generan</t>
  </si>
  <si>
    <t>Esporádico</t>
  </si>
  <si>
    <t>Parcialmente documentado</t>
  </si>
  <si>
    <t>Se generan y no se conservan</t>
  </si>
  <si>
    <t>Periódico</t>
  </si>
  <si>
    <t>Formalmente documentado</t>
  </si>
  <si>
    <t>Se generan y se conservan</t>
  </si>
  <si>
    <t>COBERTURA DEL CONTROL
(Forma como se procesan, registran y autorizan las transacciones que conforman el control)</t>
  </si>
  <si>
    <t>Todas las transacciones quedan registradas</t>
  </si>
  <si>
    <t>Las operaciones son validadas y autorizadas. Se evidencia aprobación del nivel requerido</t>
  </si>
  <si>
    <t>Las operaciones o transacciones se ingresan por su valor exacto</t>
  </si>
  <si>
    <t>Existen niveles de autorización para acceder a la información. Perfiles</t>
  </si>
  <si>
    <t>MADUREZ DEL CONTROL
(Evidencia la formalidad de la implementación, estado y desempeño del control en el contexto del riesgo)</t>
  </si>
  <si>
    <t xml:space="preserve">La evaluación formal y documentada de los controles ocurre de forma periódica. Muchos controles están automatizados y se realizan de forma periódica. Hay un seguimiento consistente para manejar las debilidades de control identificadas. Se aplica un uso de la tecnología táctico y limitado a los controles automatizados. </t>
  </si>
  <si>
    <t xml:space="preserve">El control ha sido diseñado, implementado y esta adecuadamente documentado.  Se evalúa la efectividad operativa de forma periódica  Sin embargo, el proceso de evaluación no está documentado. Los colaboradores están conscientes de sus responsabilidades de control. </t>
  </si>
  <si>
    <t xml:space="preserve">El control ha sido diseñado e implementado pero no está documentado adecuadamente. El control depende del conocimiento y motivación de la persona que lo ejecuta. No hay una capacitación formal o comunicación del control.  La efectividad no se evalúa de forma adecuada. Los colaboradores pueden no estar conscientes de sus responsabilidades. </t>
  </si>
  <si>
    <r>
      <t>Ejecución del Control.</t>
    </r>
    <r>
      <rPr>
        <sz val="10"/>
        <color theme="1"/>
        <rFont val="Arial"/>
        <family val="2"/>
      </rPr>
      <t xml:space="preserve"> Alude expresamente al grado de aplicación de la estructura y diseño  de los controles, evidenciando el nivel de planeación en la ejecución de los mismos.</t>
    </r>
  </si>
  <si>
    <t>Nivel</t>
  </si>
  <si>
    <t>Descripción</t>
  </si>
  <si>
    <t>Muy Alta-5</t>
  </si>
  <si>
    <t>Los controles se encuentran debidamente documentadas, se aplican de la forma planeada, en cuanto a periodicidad establecida y responsables asignados del control.</t>
  </si>
  <si>
    <t>Alta-4</t>
  </si>
  <si>
    <t>Los controles se aplican de la forma planeada, en cuanto a periodicidad establecida y responsables asignados del control.</t>
  </si>
  <si>
    <t>Media-3</t>
  </si>
  <si>
    <t>El control tiene algunas fallas en su aplicación, sin embargo no representa mayores riesgos.</t>
  </si>
  <si>
    <t>Baja-2</t>
  </si>
  <si>
    <t>El control no se aplica de la forma planeada</t>
  </si>
  <si>
    <t>Muy Baja-1</t>
  </si>
  <si>
    <t>El control no se aplica, aún ni de manera informal o no documentada</t>
  </si>
  <si>
    <r>
      <t>Estructura del Control.</t>
    </r>
    <r>
      <rPr>
        <sz val="10"/>
        <color theme="1"/>
        <rFont val="Arial"/>
        <family val="2"/>
      </rPr>
      <t xml:space="preserve"> Describe las características del conjunto de medidas o mecanismos de control adoptados por la Administración a efectos de realizar un control interno eficaz de los procesos identificados en su portafolio de productos y servicios.</t>
    </r>
  </si>
  <si>
    <t>Muy Fuertes-5</t>
  </si>
  <si>
    <t>Los controles son efectivos y anulan la probabilidad de ocurrencia de un evento.</t>
  </si>
  <si>
    <t>Fuertes-4</t>
  </si>
  <si>
    <t>Los controles son adecuados en cuanto a su diseño inherente.</t>
  </si>
  <si>
    <t>Moderados-3</t>
  </si>
  <si>
    <t>Los controles son adecuados en cuanto a su diseño inherente pero existen algunas debilidades que no representan riesgo significativo.</t>
  </si>
  <si>
    <t>Débiles-2</t>
  </si>
  <si>
    <t>Los controles no son de nivel aceptable.</t>
  </si>
  <si>
    <t>Muy Débiles-1</t>
  </si>
  <si>
    <t>No existen controles para cubrir los riesgos inherentes</t>
  </si>
  <si>
    <t>Clasificación de Controles</t>
  </si>
  <si>
    <t xml:space="preserve">Valoración </t>
  </si>
  <si>
    <t>Clase de Control</t>
  </si>
  <si>
    <t>Es</t>
  </si>
  <si>
    <t>Valor</t>
  </si>
  <si>
    <t xml:space="preserve">Controles Preventivos o Preliminares. </t>
  </si>
  <si>
    <t>Son aquellos que por su naturaleza se ejecutan antes del inicio de las operaciones e incluyen la creación de políticas, procedimientos y reglas diseñadas para asegurar que las actividades planeadas serán ejecutadas con propiedad. La consistencia en el uso de las políticas y procedimientos es promovida por los esfuerzos de control.</t>
  </si>
  <si>
    <t>Manual</t>
  </si>
  <si>
    <t xml:space="preserve">Controles Detectivos o Concurrentes. </t>
  </si>
  <si>
    <t>Tienen lugar durante la fase de la acción de ejecución de las operaciones e incluye la dirección, vigilancia y sincronización de las actividades, según ocurra.</t>
  </si>
  <si>
    <t xml:space="preserve">Controles Correctivos o de Retroalimentación.  </t>
  </si>
  <si>
    <t>Se enfocan sobre el uso de  la información de los resultados anteriores, para corregir posibles desviaciones futuras del estándar aceptable.</t>
  </si>
  <si>
    <t>Nivel de madurez</t>
  </si>
  <si>
    <t>Estatus del ambiente de control interno</t>
  </si>
  <si>
    <t xml:space="preserve">No se reconoce la necesidad del control interno. El control no es parte de la cultura o misión organizacional. Existe un alto riesgo de deficiencias e incidentes de control. </t>
  </si>
  <si>
    <t>No existente</t>
  </si>
  <si>
    <t xml:space="preserve">Se reconoce algo de la necesidad del control interno. El enfoque hacia los requerimientos de riesgo y control es ad hoc y desorganizado, sin comunicación o supervisión. No se identifican las deficiencias. Los empleados no están conscientes de sus responsabilidades. </t>
  </si>
  <si>
    <t>Inicial / ad hoc</t>
  </si>
  <si>
    <t xml:space="preserve">Existen controles pero no están documentados. Su operación depende del conocimiento y motivación de los individuos. La efectividad no se evalúa de forma adecuada. Existen muchas debilidades de control y no se resuelven de forma apropiada; el impacto puede ser severo. Las medidas de la gerencia para resolver problemas de control no son consistentes ni tienen prioridades. Los empleados pueden no estar conscientes de sus responsabilidades. </t>
  </si>
  <si>
    <t>Repetible pero intuitivo</t>
  </si>
  <si>
    <t xml:space="preserve">Existen controles y están documentados de forma adecuada. Se evalúa la efectividad operativa de forma periódica y existe un número promedio de problemas. Sin embargo, el proceso de evaluación no está documentado. Aunque la gerencia puede manejar la mayoría de los problemas de control de forma predecible, algunas debilidades de control persisten y los impactos pueden ser severos. Los empleados están conscientes de sus responsabilidades de control. </t>
  </si>
  <si>
    <t>Proceso definido</t>
  </si>
  <si>
    <t xml:space="preserve">Existe un ambiente efectivo de control interno y de administración de riesgos. La evaluación formal y documentada de los controles ocurre de forma periódica. Muchos controles están automatizados y se realizan de forma periódica. Es probable que la gerencia detecte la mayoría de los problemas de control, aunque no todos los problemas se identifican de forma rutinaria. Hay un seguimiento consistente para manejar las debilidades de control identificadas. Se aplica un uso de la tecnología táctico y limitado a los controles automatizados. </t>
  </si>
  <si>
    <t>Administrado y medible</t>
  </si>
  <si>
    <t xml:space="preserve">Un programa organizacional de riesgo y control proporciona la solución continua y efectiva a problemas de control y riesgo. El control interno y la administración de riesgos se integran a las prácticas empresariales, apoyadas con una supervisión en tiempo real, y una rendición de cuentas completa para la vigilancia de los controles, administración de riesgos, e implantación del cumplimiento. La evaluación del control es continua y se basa en auto-evaluaciones y en análisis de brechas y de causas raíz. Los empleados se involucran de forma pro-activa en las mejoras de control. </t>
  </si>
  <si>
    <t>Optimizado</t>
  </si>
  <si>
    <t>Optima</t>
  </si>
  <si>
    <t xml:space="preserve">La evaluación del control es continua y se basa en auto-evaluaciones y en análisis de causas raíz. Los colaboradores se involucran de forma pro-activa en las mejoras de control. </t>
  </si>
  <si>
    <t>Poco confiable</t>
  </si>
  <si>
    <t xml:space="preserve">El objetivo del control no es claro y se realiza sin ninguna justificación. Existe un alto riesgo de deficiencias e incidentes de control. </t>
  </si>
  <si>
    <t>complejidad (10%)</t>
  </si>
  <si>
    <t>aplicación (35%)</t>
  </si>
  <si>
    <t>ejecucion (50%)</t>
  </si>
  <si>
    <t>soporte (5%)</t>
  </si>
  <si>
    <t>documentacion (5%)</t>
  </si>
  <si>
    <t>tipologia (50%)</t>
  </si>
  <si>
    <t>Sin Documentar</t>
  </si>
  <si>
    <t>ejecucion (25%)</t>
  </si>
  <si>
    <t>tipologia (20%)</t>
  </si>
  <si>
    <t>OBSERVACIONES SOBRE EL DISEÑO DEL CONTROL</t>
  </si>
  <si>
    <t>Cobertura del control (50%)</t>
  </si>
  <si>
    <t>Esta diseñado para prevenir o detectar fraudes</t>
  </si>
  <si>
    <t>SI</t>
  </si>
  <si>
    <t>Requeridos</t>
  </si>
  <si>
    <t>Calificación</t>
  </si>
  <si>
    <t>NO</t>
  </si>
  <si>
    <t>NA</t>
  </si>
  <si>
    <t>Cumple con el objetivo de control</t>
  </si>
  <si>
    <t>Si el control ha permitido detectar errores, describa cuáles</t>
  </si>
  <si>
    <t>Porcentaje</t>
  </si>
  <si>
    <t>Ha prevenido errores</t>
  </si>
  <si>
    <t>Aplicación del control (60%)</t>
  </si>
  <si>
    <t>El control opera tal y como fue diseñado</t>
  </si>
  <si>
    <t>Madurez del Control</t>
  </si>
  <si>
    <t>La persona que aplica el control tiene la autoridad y/o competencias para ello</t>
  </si>
  <si>
    <t>El responsable de aplicarlo conoce los efectos (riesgos) que implican su omisión</t>
  </si>
  <si>
    <t>Durante la ejecución del control en el último año, ¿se han presentado desviaciones en su cumplimiento?</t>
  </si>
  <si>
    <t>Probabilidad (20%)</t>
  </si>
  <si>
    <t>Omisión de aplicación (90%)</t>
  </si>
  <si>
    <t>Genera responsabilidad administrativa</t>
  </si>
  <si>
    <t>En el último año se han presentado eventos de riesgo por la omisión del control</t>
  </si>
  <si>
    <t>El impacto económico (10%)</t>
  </si>
  <si>
    <t>Reputacional</t>
  </si>
  <si>
    <t>Económico</t>
  </si>
  <si>
    <t>Operacional</t>
  </si>
  <si>
    <t>Relevancia del control frente a la causa</t>
  </si>
  <si>
    <t>Relevante</t>
  </si>
  <si>
    <t>No relevante</t>
  </si>
  <si>
    <t>Aplicación del control (85%)</t>
  </si>
  <si>
    <t>Cumple con el objetivo de control. Las actividades que se desarrollan buscan por si solas prevenir o detectar las causas originadoras del riesgo? (15%)</t>
  </si>
  <si>
    <t xml:space="preserve">Prevenir </t>
  </si>
  <si>
    <t>La persona que aplica el control tiene la autoridad y/o competencias para ello? - (10%)</t>
  </si>
  <si>
    <t>El responsable de aplicar el control conoce los efectos (riesgos) que implican su omisión? - (10%)</t>
  </si>
  <si>
    <t>Existen mecanismos para identificar la no aplicaciòn o desviaciòn en el control? - (15%)</t>
  </si>
  <si>
    <t>Las observaciones, desviaciones o diferencias identificadas durante la ejecuciòn del control son investigadas y resueltas oportunamente? (10%)</t>
  </si>
  <si>
    <t>El control opera tal y como fue diseñado, de acuerdo a sus atributos? - (15%)</t>
  </si>
  <si>
    <t>La fuente de informaciòn utilizada en la ejecuciòn del contrtol es confiable? (10%)</t>
  </si>
  <si>
    <t>El control contribuye a mitigar la causa o la consecuencia? (15%)</t>
  </si>
  <si>
    <t xml:space="preserve">Causa </t>
  </si>
  <si>
    <t>Omisión de aplicación (15%)</t>
  </si>
  <si>
    <t>Gestión de Evaluación y Mejoramiento Continuo
Eficiencia y Eficacia de Controles 
Auditoia Interna</t>
  </si>
  <si>
    <r>
      <t>Versión:</t>
    </r>
    <r>
      <rPr>
        <sz val="11"/>
        <color theme="1"/>
        <rFont val="Verdana"/>
        <family val="2"/>
      </rPr>
      <t xml:space="preserve"> 02</t>
    </r>
  </si>
  <si>
    <t xml:space="preserve">DISEÑO DEL CONTROL
(Describe las características del conjunto de medidas o mecanismos de control adoptados por la Entidad - Atributos) </t>
  </si>
  <si>
    <t>COBERTURA DEL CONTROL
(Grado de aplicación del diseño y mitigación frente al riesgo)</t>
  </si>
  <si>
    <t>La omisión en la aplicación del control puede:
(40%)</t>
  </si>
  <si>
    <t> </t>
  </si>
  <si>
    <t>CONTROL DE CAMBIOS</t>
  </si>
  <si>
    <t>Versión</t>
  </si>
  <si>
    <t>Fecha</t>
  </si>
  <si>
    <t xml:space="preserve">Cambios Realizados </t>
  </si>
  <si>
    <t>Creación del formato</t>
  </si>
  <si>
    <t>Eficiencia y Eficacia de Controles 
Auditoría Interna</t>
  </si>
  <si>
    <t>Gestión de Evaluación y Mejoramiento Continuo
Eficiencia y Eficacia de Controles 
Auditoría Interna</t>
  </si>
  <si>
    <r>
      <t xml:space="preserve">Código: </t>
    </r>
    <r>
      <rPr>
        <sz val="11"/>
        <color theme="1"/>
        <rFont val="Verdana"/>
        <family val="2"/>
      </rPr>
      <t>EMC-F016</t>
    </r>
  </si>
  <si>
    <t>Gestión de Evaluación y Mejoramiento Continuo</t>
  </si>
  <si>
    <r>
      <t xml:space="preserve">Fecha: </t>
    </r>
    <r>
      <rPr>
        <sz val="11"/>
        <color theme="1"/>
        <rFont val="Verdana"/>
        <family val="2"/>
      </rPr>
      <t>26/02/2025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</si>
</sst>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0"/>
  </numFmts>
  <fonts count="34" x14ac:knownFonts="1">
    <font>
      <sz val="11"/>
      <color theme="1"/>
      <name val="Calibri"/>
      <family val="2"/>
      <scheme val="minor"/>
    </font>
    <font>
      <b/>
      <sz val="11"/>
      <color theme="1"/>
      <name val="Calibri"/>
      <family val="2"/>
      <scheme val="minor"/>
    </font>
    <font>
      <sz val="11"/>
      <color theme="1"/>
      <name val="Calibri"/>
      <family val="2"/>
      <scheme val="minor"/>
    </font>
    <font>
      <b/>
      <sz val="10"/>
      <color theme="1"/>
      <name val="Calibri"/>
      <family val="2"/>
      <scheme val="minor"/>
    </font>
    <font>
      <b/>
      <sz val="9"/>
      <color indexed="81"/>
      <name val="Tahoma"/>
      <family val="2"/>
    </font>
    <font>
      <sz val="9"/>
      <color indexed="81"/>
      <name val="Tahoma"/>
      <family val="2"/>
    </font>
    <font>
      <sz val="11"/>
      <color rgb="FFFF0000"/>
      <name val="Calibri"/>
      <family val="2"/>
      <scheme val="minor"/>
    </font>
    <font>
      <sz val="11"/>
      <name val="Calibri"/>
      <family val="2"/>
      <scheme val="minor"/>
    </font>
    <font>
      <sz val="10"/>
      <color theme="1"/>
      <name val="Calibri"/>
      <family val="2"/>
      <scheme val="minor"/>
    </font>
    <font>
      <sz val="10"/>
      <name val="Arial"/>
      <family val="2"/>
    </font>
    <font>
      <b/>
      <sz val="10"/>
      <color theme="1"/>
      <name val="Arial"/>
      <family val="2"/>
    </font>
    <font>
      <sz val="10"/>
      <color theme="1"/>
      <name val="Arial"/>
      <family val="2"/>
    </font>
    <font>
      <b/>
      <sz val="11"/>
      <color theme="1"/>
      <name val="Times New Roman"/>
      <family val="1"/>
    </font>
    <font>
      <sz val="10"/>
      <color rgb="FF000000"/>
      <name val="Arial"/>
      <family val="2"/>
    </font>
    <font>
      <b/>
      <sz val="14"/>
      <color theme="1"/>
      <name val="Arial"/>
      <family val="2"/>
    </font>
    <font>
      <b/>
      <sz val="10"/>
      <color rgb="FF000000"/>
      <name val="Arial"/>
      <family val="2"/>
    </font>
    <font>
      <sz val="9"/>
      <color theme="1"/>
      <name val="Calibri"/>
      <family val="2"/>
      <scheme val="minor"/>
    </font>
    <font>
      <b/>
      <sz val="11"/>
      <name val="Calibri"/>
      <family val="2"/>
      <scheme val="minor"/>
    </font>
    <font>
      <sz val="9"/>
      <name val="Calibri"/>
      <family val="2"/>
      <scheme val="minor"/>
    </font>
    <font>
      <b/>
      <sz val="9"/>
      <color theme="1"/>
      <name val="Calibri"/>
      <family val="2"/>
      <scheme val="minor"/>
    </font>
    <font>
      <sz val="10"/>
      <name val="Calibri"/>
      <family val="2"/>
      <scheme val="minor"/>
    </font>
    <font>
      <sz val="8"/>
      <color theme="1"/>
      <name val="Calibri"/>
      <family val="2"/>
      <scheme val="minor"/>
    </font>
    <font>
      <sz val="16"/>
      <color theme="1"/>
      <name val="Calibri"/>
      <family val="2"/>
      <scheme val="minor"/>
    </font>
    <font>
      <sz val="18"/>
      <color theme="1"/>
      <name val="Calibri"/>
      <family val="2"/>
      <scheme val="minor"/>
    </font>
    <font>
      <sz val="8"/>
      <color rgb="FFFF0000"/>
      <name val="Calibri"/>
      <family val="2"/>
      <scheme val="minor"/>
    </font>
    <font>
      <sz val="9"/>
      <color rgb="FFFF0000"/>
      <name val="Calibri"/>
      <family val="2"/>
      <scheme val="minor"/>
    </font>
    <font>
      <sz val="9"/>
      <color rgb="FF000000"/>
      <name val="Tahoma"/>
      <family val="2"/>
    </font>
    <font>
      <b/>
      <sz val="11"/>
      <color theme="1"/>
      <name val="Verdana"/>
      <family val="2"/>
    </font>
    <font>
      <sz val="11"/>
      <color theme="1"/>
      <name val="Verdana"/>
      <family val="2"/>
    </font>
    <font>
      <sz val="11"/>
      <name val="Verdana"/>
      <family val="2"/>
    </font>
    <font>
      <b/>
      <sz val="11"/>
      <name val="Verdana"/>
      <family val="2"/>
    </font>
    <font>
      <b/>
      <sz val="11"/>
      <color theme="0"/>
      <name val="Verdana"/>
      <family val="2"/>
    </font>
    <font>
      <sz val="11"/>
      <color rgb="FF000000"/>
      <name val="Verdana"/>
      <family val="2"/>
    </font>
    <font>
      <b/>
      <sz val="11"/>
      <color rgb="FF000000"/>
      <name val="Verdana"/>
      <family val="2"/>
    </font>
  </fonts>
  <fills count="24">
    <fill>
      <patternFill patternType="none"/>
    </fill>
    <fill>
      <patternFill patternType="gray125"/>
    </fill>
    <fill>
      <patternFill patternType="solid">
        <fgColor theme="0"/>
        <bgColor indexed="64"/>
      </patternFill>
    </fill>
    <fill>
      <patternFill patternType="solid">
        <fgColor rgb="FF92D050"/>
        <bgColor indexed="64"/>
      </patternFill>
    </fill>
    <fill>
      <patternFill patternType="solid">
        <fgColor indexed="50"/>
        <bgColor indexed="64"/>
      </patternFill>
    </fill>
    <fill>
      <patternFill patternType="solid">
        <fgColor rgb="FFCCCCCC"/>
        <bgColor indexed="64"/>
      </patternFill>
    </fill>
    <fill>
      <patternFill patternType="solid">
        <fgColor rgb="FFE6EED5"/>
        <bgColor indexed="64"/>
      </patternFill>
    </fill>
    <fill>
      <patternFill patternType="solid">
        <fgColor theme="0" tint="-0.14999847407452621"/>
        <bgColor indexed="64"/>
      </patternFill>
    </fill>
    <fill>
      <patternFill patternType="solid">
        <fgColor rgb="FFFFC000"/>
        <bgColor indexed="64"/>
      </patternFill>
    </fill>
    <fill>
      <patternFill patternType="solid">
        <fgColor theme="2" tint="-0.249977111117893"/>
        <bgColor indexed="64"/>
      </patternFill>
    </fill>
    <fill>
      <patternFill patternType="solid">
        <fgColor theme="9" tint="0.39997558519241921"/>
        <bgColor indexed="64"/>
      </patternFill>
    </fill>
    <fill>
      <patternFill patternType="solid">
        <fgColor theme="4" tint="0.39997558519241921"/>
        <bgColor indexed="64"/>
      </patternFill>
    </fill>
    <fill>
      <patternFill patternType="solid">
        <fgColor theme="9" tint="0.79998168889431442"/>
        <bgColor indexed="64"/>
      </patternFill>
    </fill>
    <fill>
      <patternFill patternType="solid">
        <fgColor rgb="FFFF0000"/>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6" tint="0.39997558519241921"/>
        <bgColor indexed="64"/>
      </patternFill>
    </fill>
    <fill>
      <patternFill patternType="solid">
        <fgColor rgb="FFFFFFFF"/>
        <bgColor rgb="FFFFFFFF"/>
      </patternFill>
    </fill>
    <fill>
      <patternFill patternType="solid">
        <fgColor rgb="FFFFFFFF"/>
        <bgColor rgb="FFDEEAF6"/>
      </patternFill>
    </fill>
    <fill>
      <patternFill patternType="solid">
        <fgColor rgb="FFA6A6A6"/>
        <bgColor rgb="FF000000"/>
      </patternFill>
    </fill>
    <fill>
      <patternFill patternType="solid">
        <fgColor rgb="FF00C69B"/>
        <bgColor indexed="64"/>
      </patternFill>
    </fill>
    <fill>
      <patternFill patternType="solid">
        <fgColor rgb="FF00C69B"/>
        <bgColor rgb="FF000000"/>
      </patternFill>
    </fill>
  </fills>
  <borders count="5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top style="thin">
        <color indexed="64"/>
      </top>
      <bottom style="medium">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thin">
        <color indexed="64"/>
      </top>
      <bottom/>
      <diagonal/>
    </border>
    <border>
      <left style="medium">
        <color indexed="64"/>
      </left>
      <right style="thin">
        <color indexed="64"/>
      </right>
      <top style="medium">
        <color indexed="64"/>
      </top>
      <bottom/>
      <diagonal/>
    </border>
    <border>
      <left/>
      <right style="thin">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s>
  <cellStyleXfs count="5">
    <xf numFmtId="0" fontId="0" fillId="0" borderId="0"/>
    <xf numFmtId="9" fontId="2" fillId="0" borderId="0" applyFont="0" applyFill="0" applyBorder="0" applyAlignment="0" applyProtection="0"/>
    <xf numFmtId="0" fontId="9" fillId="0" borderId="0"/>
    <xf numFmtId="0" fontId="2" fillId="0" borderId="0"/>
    <xf numFmtId="43" fontId="2" fillId="0" borderId="0" applyFont="0" applyFill="0" applyBorder="0" applyAlignment="0" applyProtection="0"/>
  </cellStyleXfs>
  <cellXfs count="359">
    <xf numFmtId="0" fontId="0" fillId="0" borderId="0" xfId="0"/>
    <xf numFmtId="9" fontId="3" fillId="0" borderId="1" xfId="0" applyNumberFormat="1" applyFont="1" applyBorder="1" applyAlignment="1">
      <alignment horizontal="center" vertical="center" wrapText="1"/>
    </xf>
    <xf numFmtId="0" fontId="1" fillId="0" borderId="0" xfId="0" applyFont="1" applyAlignment="1">
      <alignment horizontal="center"/>
    </xf>
    <xf numFmtId="0" fontId="0" fillId="0" borderId="0" xfId="0" applyAlignment="1">
      <alignment horizontal="center" vertical="center"/>
    </xf>
    <xf numFmtId="0" fontId="0" fillId="0" borderId="0" xfId="0" applyAlignment="1">
      <alignment horizontal="center"/>
    </xf>
    <xf numFmtId="0" fontId="0" fillId="2" borderId="1" xfId="0" applyFill="1" applyBorder="1" applyAlignment="1">
      <alignment horizontal="center" vertical="center"/>
    </xf>
    <xf numFmtId="0" fontId="0" fillId="4" borderId="1" xfId="0" applyFill="1" applyBorder="1" applyAlignment="1">
      <alignment horizontal="center" vertical="center" wrapText="1"/>
    </xf>
    <xf numFmtId="0" fontId="9" fillId="4" borderId="1" xfId="0" applyFont="1" applyFill="1" applyBorder="1" applyAlignment="1">
      <alignment horizontal="center" vertical="center" wrapText="1"/>
    </xf>
    <xf numFmtId="0" fontId="9" fillId="0" borderId="1" xfId="2" applyBorder="1" applyAlignment="1">
      <alignment horizontal="center" vertical="center"/>
    </xf>
    <xf numFmtId="0" fontId="10" fillId="5" borderId="1" xfId="0" applyFont="1" applyFill="1" applyBorder="1" applyAlignment="1">
      <alignment horizontal="center" vertical="center" wrapText="1"/>
    </xf>
    <xf numFmtId="0" fontId="11" fillId="0" borderId="1" xfId="0" applyFont="1" applyBorder="1" applyAlignment="1">
      <alignment horizontal="justify" vertical="center" wrapText="1"/>
    </xf>
    <xf numFmtId="0" fontId="10" fillId="3" borderId="1" xfId="0" applyFont="1" applyFill="1" applyBorder="1" applyAlignment="1">
      <alignment horizontal="center" vertical="center" wrapText="1"/>
    </xf>
    <xf numFmtId="0" fontId="11"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10" fillId="3" borderId="1" xfId="0" applyFont="1" applyFill="1" applyBorder="1" applyAlignment="1">
      <alignment horizontal="left" vertical="center" wrapText="1"/>
    </xf>
    <xf numFmtId="0" fontId="15" fillId="3" borderId="1" xfId="0" applyFont="1" applyFill="1" applyBorder="1" applyAlignment="1">
      <alignment horizontal="center" vertical="center" wrapText="1"/>
    </xf>
    <xf numFmtId="0" fontId="0" fillId="0" borderId="1" xfId="0" applyBorder="1" applyAlignment="1">
      <alignment horizontal="center" vertical="center"/>
    </xf>
    <xf numFmtId="9" fontId="6" fillId="0" borderId="1" xfId="0" applyNumberFormat="1" applyFont="1" applyBorder="1" applyAlignment="1">
      <alignment horizontal="center" vertical="center"/>
    </xf>
    <xf numFmtId="0" fontId="18" fillId="0" borderId="0" xfId="0" applyFont="1" applyAlignment="1">
      <alignment horizontal="left" vertical="top" wrapText="1"/>
    </xf>
    <xf numFmtId="0" fontId="0" fillId="0" borderId="1" xfId="0" applyBorder="1" applyAlignment="1">
      <alignment horizontal="left" vertical="center"/>
    </xf>
    <xf numFmtId="9" fontId="1" fillId="0" borderId="1" xfId="0" applyNumberFormat="1" applyFont="1" applyBorder="1" applyAlignment="1">
      <alignment horizontal="center" vertical="center" wrapText="1"/>
    </xf>
    <xf numFmtId="0" fontId="0" fillId="0" borderId="1" xfId="0" applyBorder="1" applyAlignment="1">
      <alignment horizontal="center"/>
    </xf>
    <xf numFmtId="0" fontId="0" fillId="0" borderId="1" xfId="0" applyBorder="1"/>
    <xf numFmtId="0" fontId="0" fillId="0" borderId="1" xfId="0" applyBorder="1" applyAlignment="1">
      <alignment wrapText="1"/>
    </xf>
    <xf numFmtId="0" fontId="0" fillId="8" borderId="1" xfId="0" applyFill="1" applyBorder="1" applyAlignment="1">
      <alignment horizontal="center" vertical="center" wrapText="1"/>
    </xf>
    <xf numFmtId="0" fontId="16" fillId="2" borderId="1" xfId="0" applyFont="1" applyFill="1" applyBorder="1" applyAlignment="1">
      <alignment horizontal="center" vertical="center" wrapText="1"/>
    </xf>
    <xf numFmtId="0" fontId="0" fillId="7" borderId="1" xfId="0" applyFill="1" applyBorder="1" applyAlignment="1">
      <alignment horizontal="center" vertical="center" wrapText="1"/>
    </xf>
    <xf numFmtId="0" fontId="16" fillId="2" borderId="0" xfId="0" applyFont="1" applyFill="1" applyAlignment="1">
      <alignment horizontal="center" vertical="center" wrapText="1"/>
    </xf>
    <xf numFmtId="2" fontId="3" fillId="0" borderId="1" xfId="1" applyNumberFormat="1" applyFont="1" applyBorder="1" applyAlignment="1">
      <alignment horizontal="center" vertical="center"/>
    </xf>
    <xf numFmtId="1" fontId="0" fillId="2" borderId="0" xfId="0" applyNumberFormat="1" applyFill="1" applyAlignment="1">
      <alignment horizontal="center" vertical="center" wrapText="1"/>
    </xf>
    <xf numFmtId="0" fontId="0" fillId="0" borderId="9" xfId="0" applyBorder="1"/>
    <xf numFmtId="0" fontId="1" fillId="0" borderId="9" xfId="0" applyFont="1" applyBorder="1"/>
    <xf numFmtId="0" fontId="16" fillId="0" borderId="1" xfId="0" applyFont="1" applyBorder="1" applyAlignment="1">
      <alignment horizontal="left" vertical="center"/>
    </xf>
    <xf numFmtId="164" fontId="0" fillId="2" borderId="0" xfId="0" applyNumberFormat="1" applyFill="1" applyAlignment="1">
      <alignment horizontal="center" vertical="center" wrapText="1"/>
    </xf>
    <xf numFmtId="2" fontId="0" fillId="2" borderId="0" xfId="0" applyNumberFormat="1" applyFill="1" applyAlignment="1">
      <alignment horizontal="center" vertical="center" wrapText="1"/>
    </xf>
    <xf numFmtId="9" fontId="8" fillId="2" borderId="1" xfId="0" applyNumberFormat="1" applyFont="1" applyFill="1" applyBorder="1" applyAlignment="1">
      <alignment horizontal="center" vertical="center" wrapText="1"/>
    </xf>
    <xf numFmtId="0" fontId="8" fillId="2" borderId="1" xfId="0" applyFont="1" applyFill="1" applyBorder="1" applyAlignment="1">
      <alignment horizontal="center" vertical="center" wrapText="1"/>
    </xf>
    <xf numFmtId="2" fontId="0" fillId="0" borderId="1" xfId="0" applyNumberFormat="1" applyBorder="1" applyAlignment="1">
      <alignment horizontal="center"/>
    </xf>
    <xf numFmtId="2" fontId="0" fillId="0" borderId="1" xfId="0" applyNumberFormat="1" applyBorder="1"/>
    <xf numFmtId="2" fontId="0" fillId="0" borderId="1" xfId="0" applyNumberFormat="1" applyBorder="1" applyAlignment="1">
      <alignment horizontal="center" vertical="center"/>
    </xf>
    <xf numFmtId="2" fontId="0" fillId="9" borderId="1" xfId="0" applyNumberFormat="1" applyFill="1" applyBorder="1" applyAlignment="1">
      <alignment horizontal="center"/>
    </xf>
    <xf numFmtId="0" fontId="0" fillId="9" borderId="1" xfId="0" applyFill="1" applyBorder="1" applyAlignment="1">
      <alignment horizontal="center"/>
    </xf>
    <xf numFmtId="0" fontId="0" fillId="9" borderId="0" xfId="0" applyFill="1"/>
    <xf numFmtId="2" fontId="0" fillId="0" borderId="0" xfId="0" applyNumberFormat="1"/>
    <xf numFmtId="1" fontId="0" fillId="0" borderId="0" xfId="0" applyNumberFormat="1"/>
    <xf numFmtId="0" fontId="0" fillId="10" borderId="0" xfId="0" applyFill="1"/>
    <xf numFmtId="1" fontId="0" fillId="10" borderId="0" xfId="0" applyNumberFormat="1" applyFill="1"/>
    <xf numFmtId="2" fontId="0" fillId="10" borderId="1" xfId="0" applyNumberFormat="1" applyFill="1" applyBorder="1" applyAlignment="1">
      <alignment horizontal="center"/>
    </xf>
    <xf numFmtId="0" fontId="0" fillId="10" borderId="1" xfId="0" applyFill="1" applyBorder="1" applyAlignment="1">
      <alignment horizontal="center"/>
    </xf>
    <xf numFmtId="0" fontId="0" fillId="11" borderId="0" xfId="0" applyFill="1"/>
    <xf numFmtId="2" fontId="7" fillId="11" borderId="1" xfId="0" applyNumberFormat="1" applyFont="1" applyFill="1" applyBorder="1" applyAlignment="1">
      <alignment horizontal="center" vertical="center"/>
    </xf>
    <xf numFmtId="0" fontId="7" fillId="11" borderId="1" xfId="0" applyFont="1" applyFill="1" applyBorder="1" applyAlignment="1">
      <alignment horizontal="center" vertical="center"/>
    </xf>
    <xf numFmtId="0" fontId="18" fillId="2" borderId="1" xfId="0" applyFont="1" applyFill="1" applyBorder="1" applyAlignment="1">
      <alignment vertical="top" wrapText="1"/>
    </xf>
    <xf numFmtId="9" fontId="0" fillId="0" borderId="0" xfId="0" applyNumberFormat="1"/>
    <xf numFmtId="2" fontId="0" fillId="10" borderId="0" xfId="0" applyNumberFormat="1" applyFill="1"/>
    <xf numFmtId="2" fontId="0" fillId="0" borderId="10" xfId="0" applyNumberFormat="1" applyBorder="1"/>
    <xf numFmtId="2" fontId="0" fillId="0" borderId="13" xfId="0" applyNumberFormat="1" applyBorder="1" applyAlignment="1">
      <alignment horizontal="center"/>
    </xf>
    <xf numFmtId="2" fontId="0" fillId="0" borderId="14" xfId="0" applyNumberFormat="1" applyBorder="1"/>
    <xf numFmtId="2" fontId="0" fillId="0" borderId="16" xfId="0" applyNumberFormat="1" applyBorder="1"/>
    <xf numFmtId="2" fontId="0" fillId="0" borderId="17" xfId="0" applyNumberFormat="1" applyBorder="1"/>
    <xf numFmtId="2" fontId="0" fillId="0" borderId="18" xfId="0" applyNumberFormat="1" applyBorder="1"/>
    <xf numFmtId="10" fontId="0" fillId="0" borderId="17" xfId="0" applyNumberFormat="1" applyBorder="1"/>
    <xf numFmtId="10" fontId="0" fillId="0" borderId="19" xfId="0" applyNumberFormat="1" applyBorder="1"/>
    <xf numFmtId="2" fontId="0" fillId="10" borderId="1" xfId="0" applyNumberFormat="1" applyFill="1" applyBorder="1" applyAlignment="1">
      <alignment horizontal="center" vertical="center"/>
    </xf>
    <xf numFmtId="0" fontId="21" fillId="0" borderId="1" xfId="0" applyFont="1" applyBorder="1" applyAlignment="1">
      <alignment vertical="top"/>
    </xf>
    <xf numFmtId="0" fontId="21" fillId="2" borderId="1" xfId="0" applyFont="1" applyFill="1" applyBorder="1" applyAlignment="1">
      <alignment horizontal="left" vertical="top"/>
    </xf>
    <xf numFmtId="2" fontId="0" fillId="0" borderId="14" xfId="0" applyNumberFormat="1" applyBorder="1" applyAlignment="1">
      <alignment horizontal="center" vertical="center"/>
    </xf>
    <xf numFmtId="2" fontId="0" fillId="0" borderId="2" xfId="0" applyNumberFormat="1" applyBorder="1" applyAlignment="1">
      <alignment horizontal="center" vertical="center"/>
    </xf>
    <xf numFmtId="2" fontId="0" fillId="0" borderId="15" xfId="0" applyNumberFormat="1" applyBorder="1" applyAlignment="1">
      <alignment horizontal="center" vertical="center"/>
    </xf>
    <xf numFmtId="2" fontId="0" fillId="0" borderId="0" xfId="0" applyNumberFormat="1" applyAlignment="1">
      <alignment horizontal="center" vertical="center"/>
    </xf>
    <xf numFmtId="2" fontId="0" fillId="0" borderId="17" xfId="0" applyNumberFormat="1" applyBorder="1" applyAlignment="1">
      <alignment horizontal="center"/>
    </xf>
    <xf numFmtId="0" fontId="1" fillId="12" borderId="1" xfId="0" applyFont="1" applyFill="1" applyBorder="1" applyAlignment="1">
      <alignment horizontal="center" vertical="center"/>
    </xf>
    <xf numFmtId="0" fontId="1" fillId="12" borderId="1" xfId="0" applyFont="1" applyFill="1" applyBorder="1" applyAlignment="1">
      <alignment horizontal="center" wrapText="1"/>
    </xf>
    <xf numFmtId="0" fontId="1" fillId="0" borderId="2" xfId="0" applyFont="1" applyBorder="1" applyAlignment="1">
      <alignment horizontal="center"/>
    </xf>
    <xf numFmtId="0" fontId="1" fillId="0" borderId="7" xfId="0" applyFont="1" applyBorder="1" applyAlignment="1">
      <alignment horizontal="center"/>
    </xf>
    <xf numFmtId="0" fontId="1" fillId="0" borderId="3" xfId="0" applyFont="1" applyBorder="1" applyAlignment="1">
      <alignment horizontal="center"/>
    </xf>
    <xf numFmtId="17" fontId="0" fillId="0" borderId="0" xfId="0" applyNumberFormat="1"/>
    <xf numFmtId="9" fontId="3" fillId="8" borderId="1" xfId="0" applyNumberFormat="1" applyFont="1" applyFill="1" applyBorder="1" applyAlignment="1">
      <alignment horizontal="center" vertical="center"/>
    </xf>
    <xf numFmtId="0" fontId="0" fillId="8" borderId="1" xfId="0" applyFill="1" applyBorder="1" applyAlignment="1">
      <alignment horizontal="center" vertical="center"/>
    </xf>
    <xf numFmtId="2" fontId="3" fillId="8" borderId="1" xfId="1" applyNumberFormat="1" applyFont="1" applyFill="1" applyBorder="1" applyAlignment="1">
      <alignment horizontal="center" vertical="center"/>
    </xf>
    <xf numFmtId="2" fontId="3" fillId="2" borderId="1" xfId="1" applyNumberFormat="1" applyFont="1" applyFill="1" applyBorder="1" applyAlignment="1">
      <alignment horizontal="center" vertical="center"/>
    </xf>
    <xf numFmtId="0" fontId="0" fillId="13" borderId="0" xfId="0" applyFill="1" applyAlignment="1">
      <alignment horizontal="center"/>
    </xf>
    <xf numFmtId="0" fontId="0" fillId="2" borderId="0" xfId="0" applyFill="1"/>
    <xf numFmtId="9" fontId="3" fillId="0" borderId="5" xfId="0" applyNumberFormat="1" applyFont="1" applyBorder="1" applyAlignment="1">
      <alignment horizontal="center" vertical="center" wrapText="1"/>
    </xf>
    <xf numFmtId="0" fontId="1" fillId="0" borderId="0" xfId="0" applyFont="1"/>
    <xf numFmtId="0" fontId="0" fillId="7" borderId="0" xfId="0" applyFill="1" applyAlignment="1">
      <alignment horizontal="center" vertical="center" wrapText="1"/>
    </xf>
    <xf numFmtId="0" fontId="0" fillId="8" borderId="0" xfId="0" applyFill="1" applyAlignment="1">
      <alignment horizontal="center" vertical="center" wrapText="1"/>
    </xf>
    <xf numFmtId="17" fontId="0" fillId="2" borderId="0" xfId="0" applyNumberFormat="1" applyFill="1"/>
    <xf numFmtId="0" fontId="0" fillId="2" borderId="1" xfId="0" applyFill="1" applyBorder="1" applyAlignment="1">
      <alignment horizontal="center" vertical="center" wrapText="1"/>
    </xf>
    <xf numFmtId="0" fontId="0" fillId="2" borderId="0" xfId="0" applyFill="1" applyAlignment="1">
      <alignment horizontal="center" vertical="center" wrapText="1"/>
    </xf>
    <xf numFmtId="0" fontId="27" fillId="0" borderId="1" xfId="0" applyFont="1" applyBorder="1" applyAlignment="1">
      <alignment horizontal="center" vertical="center" wrapText="1"/>
    </xf>
    <xf numFmtId="0" fontId="28" fillId="0" borderId="0" xfId="0" applyFont="1"/>
    <xf numFmtId="0" fontId="29" fillId="0" borderId="31" xfId="0" applyFont="1" applyBorder="1" applyAlignment="1">
      <alignment vertical="center" wrapText="1"/>
    </xf>
    <xf numFmtId="0" fontId="29" fillId="0" borderId="14" xfId="0" applyFont="1" applyBorder="1" applyAlignment="1">
      <alignment vertical="center" wrapText="1"/>
    </xf>
    <xf numFmtId="0" fontId="29" fillId="0" borderId="45" xfId="0" applyFont="1" applyBorder="1" applyAlignment="1">
      <alignment vertical="center" wrapText="1"/>
    </xf>
    <xf numFmtId="0" fontId="28" fillId="0" borderId="41" xfId="0" applyFont="1" applyBorder="1"/>
    <xf numFmtId="0" fontId="28" fillId="0" borderId="37" xfId="0" applyFont="1" applyBorder="1"/>
    <xf numFmtId="0" fontId="28" fillId="0" borderId="38" xfId="0" applyFont="1" applyBorder="1"/>
    <xf numFmtId="0" fontId="28" fillId="0" borderId="24" xfId="0" applyFont="1" applyBorder="1"/>
    <xf numFmtId="0" fontId="28" fillId="0" borderId="25" xfId="0" applyFont="1" applyBorder="1"/>
    <xf numFmtId="0" fontId="30" fillId="9" borderId="28" xfId="0" applyFont="1" applyFill="1" applyBorder="1" applyAlignment="1">
      <alignment horizontal="center" vertical="center"/>
    </xf>
    <xf numFmtId="0" fontId="28" fillId="2" borderId="1" xfId="0" applyFont="1" applyFill="1" applyBorder="1" applyAlignment="1">
      <alignment horizontal="center" vertical="center"/>
    </xf>
    <xf numFmtId="0" fontId="30" fillId="9" borderId="15" xfId="0" applyFont="1" applyFill="1" applyBorder="1" applyAlignment="1">
      <alignment horizontal="center" vertical="center"/>
    </xf>
    <xf numFmtId="0" fontId="27" fillId="16" borderId="1" xfId="0" applyFont="1" applyFill="1" applyBorder="1" applyAlignment="1">
      <alignment horizontal="center" wrapText="1"/>
    </xf>
    <xf numFmtId="0" fontId="27" fillId="16" borderId="1" xfId="0" applyFont="1" applyFill="1" applyBorder="1" applyAlignment="1">
      <alignment horizontal="center" vertical="center"/>
    </xf>
    <xf numFmtId="0" fontId="28" fillId="0" borderId="24" xfId="0" applyFont="1" applyBorder="1" applyAlignment="1">
      <alignment vertical="top" wrapText="1"/>
    </xf>
    <xf numFmtId="0" fontId="28" fillId="0" borderId="0" xfId="0" applyFont="1" applyAlignment="1">
      <alignment horizontal="center"/>
    </xf>
    <xf numFmtId="9" fontId="27" fillId="2" borderId="1" xfId="1" applyFont="1" applyFill="1" applyBorder="1" applyAlignment="1">
      <alignment horizontal="center" vertical="top" wrapText="1"/>
    </xf>
    <xf numFmtId="0" fontId="29" fillId="2" borderId="46" xfId="0" applyFont="1" applyFill="1" applyBorder="1" applyAlignment="1">
      <alignment vertical="center" wrapText="1"/>
    </xf>
    <xf numFmtId="43" fontId="30" fillId="2" borderId="11" xfId="4" applyFont="1" applyFill="1" applyBorder="1" applyAlignment="1">
      <alignment horizontal="center" vertical="center"/>
    </xf>
    <xf numFmtId="0" fontId="29" fillId="14" borderId="16" xfId="0" applyFont="1" applyFill="1" applyBorder="1" applyAlignment="1">
      <alignment vertical="center" wrapText="1"/>
    </xf>
    <xf numFmtId="9" fontId="30" fillId="15" borderId="17" xfId="1" applyFont="1" applyFill="1" applyBorder="1" applyAlignment="1">
      <alignment horizontal="center" vertical="center"/>
    </xf>
    <xf numFmtId="9" fontId="30" fillId="14" borderId="15" xfId="0" applyNumberFormat="1" applyFont="1" applyFill="1" applyBorder="1" applyAlignment="1">
      <alignment horizontal="center" vertical="center"/>
    </xf>
    <xf numFmtId="0" fontId="28" fillId="2" borderId="24" xfId="0" applyFont="1" applyFill="1" applyBorder="1"/>
    <xf numFmtId="0" fontId="28" fillId="2" borderId="34" xfId="0" applyFont="1" applyFill="1" applyBorder="1"/>
    <xf numFmtId="0" fontId="28" fillId="2" borderId="0" xfId="0" applyFont="1" applyFill="1"/>
    <xf numFmtId="0" fontId="30" fillId="2" borderId="34" xfId="0" applyFont="1" applyFill="1" applyBorder="1" applyAlignment="1">
      <alignment vertical="center" wrapText="1"/>
    </xf>
    <xf numFmtId="9" fontId="30" fillId="2" borderId="34" xfId="1" applyFont="1" applyFill="1" applyBorder="1" applyAlignment="1">
      <alignment horizontal="center" vertical="center"/>
    </xf>
    <xf numFmtId="0" fontId="28" fillId="0" borderId="49" xfId="0" applyFont="1" applyBorder="1"/>
    <xf numFmtId="0" fontId="27" fillId="0" borderId="32" xfId="0" applyFont="1" applyBorder="1" applyAlignment="1">
      <alignment wrapText="1"/>
    </xf>
    <xf numFmtId="0" fontId="27" fillId="0" borderId="0" xfId="0" applyFont="1" applyAlignment="1">
      <alignment wrapText="1"/>
    </xf>
    <xf numFmtId="0" fontId="27" fillId="0" borderId="1" xfId="0" applyFont="1" applyBorder="1" applyAlignment="1">
      <alignment vertical="center" wrapText="1"/>
    </xf>
    <xf numFmtId="0" fontId="28" fillId="0" borderId="1" xfId="0" applyFont="1" applyBorder="1"/>
    <xf numFmtId="0" fontId="27" fillId="0" borderId="30" xfId="0" applyFont="1" applyBorder="1"/>
    <xf numFmtId="0" fontId="27" fillId="0" borderId="7" xfId="0" applyFont="1" applyBorder="1"/>
    <xf numFmtId="0" fontId="27" fillId="0" borderId="3" xfId="0" applyFont="1" applyBorder="1"/>
    <xf numFmtId="0" fontId="27" fillId="2" borderId="2" xfId="0" applyFont="1" applyFill="1" applyBorder="1"/>
    <xf numFmtId="0" fontId="27" fillId="2" borderId="7" xfId="0" applyFont="1" applyFill="1" applyBorder="1"/>
    <xf numFmtId="0" fontId="27" fillId="2" borderId="29" xfId="0" applyFont="1" applyFill="1" applyBorder="1"/>
    <xf numFmtId="0" fontId="27" fillId="0" borderId="16" xfId="0" applyFont="1" applyBorder="1" applyAlignment="1">
      <alignment wrapText="1"/>
    </xf>
    <xf numFmtId="0" fontId="27" fillId="16" borderId="1" xfId="0" applyFont="1" applyFill="1" applyBorder="1" applyAlignment="1">
      <alignment horizontal="center" vertical="center" wrapText="1"/>
    </xf>
    <xf numFmtId="0" fontId="27" fillId="0" borderId="1" xfId="0" applyFont="1" applyBorder="1" applyAlignment="1">
      <alignment horizontal="left" vertical="center"/>
    </xf>
    <xf numFmtId="49" fontId="27" fillId="0" borderId="1" xfId="0" applyNumberFormat="1" applyFont="1" applyBorder="1" applyAlignment="1">
      <alignment horizontal="left" vertical="center"/>
    </xf>
    <xf numFmtId="0" fontId="27" fillId="9" borderId="31" xfId="0" applyFont="1" applyFill="1" applyBorder="1" applyAlignment="1">
      <alignment horizontal="center" vertical="top" wrapText="1"/>
    </xf>
    <xf numFmtId="0" fontId="27" fillId="9" borderId="6" xfId="0" applyFont="1" applyFill="1" applyBorder="1" applyAlignment="1">
      <alignment horizontal="center" vertical="center"/>
    </xf>
    <xf numFmtId="0" fontId="27" fillId="9" borderId="6" xfId="0" applyFont="1" applyFill="1" applyBorder="1" applyAlignment="1">
      <alignment horizontal="center" vertical="top" wrapText="1"/>
    </xf>
    <xf numFmtId="0" fontId="27" fillId="9" borderId="6" xfId="0" applyFont="1" applyFill="1" applyBorder="1" applyAlignment="1">
      <alignment horizontal="center" wrapText="1"/>
    </xf>
    <xf numFmtId="0" fontId="28" fillId="2" borderId="14" xfId="0" applyFont="1" applyFill="1" applyBorder="1" applyAlignment="1">
      <alignment horizontal="center" vertical="center"/>
    </xf>
    <xf numFmtId="0" fontId="27" fillId="9" borderId="14" xfId="0" applyFont="1" applyFill="1" applyBorder="1" applyAlignment="1">
      <alignment horizontal="center" wrapText="1"/>
    </xf>
    <xf numFmtId="0" fontId="27" fillId="9" borderId="1" xfId="0" applyFont="1" applyFill="1" applyBorder="1" applyAlignment="1">
      <alignment horizontal="center" vertical="center"/>
    </xf>
    <xf numFmtId="0" fontId="27" fillId="9" borderId="1" xfId="0" applyFont="1" applyFill="1" applyBorder="1" applyAlignment="1">
      <alignment horizontal="center" wrapText="1"/>
    </xf>
    <xf numFmtId="0" fontId="28" fillId="0" borderId="14" xfId="0" applyFont="1" applyBorder="1" applyAlignment="1">
      <alignment horizontal="center" vertical="center" wrapText="1"/>
    </xf>
    <xf numFmtId="0" fontId="28" fillId="0" borderId="1" xfId="0" applyFont="1" applyBorder="1" applyAlignment="1">
      <alignment horizontal="center" vertical="center" wrapText="1"/>
    </xf>
    <xf numFmtId="0" fontId="28" fillId="0" borderId="1" xfId="0" applyFont="1" applyBorder="1" applyAlignment="1">
      <alignment horizontal="center" vertical="center"/>
    </xf>
    <xf numFmtId="0" fontId="27" fillId="9" borderId="14" xfId="0" applyFont="1" applyFill="1" applyBorder="1" applyAlignment="1">
      <alignment horizontal="center" vertical="top" wrapText="1"/>
    </xf>
    <xf numFmtId="0" fontId="27" fillId="9" borderId="1" xfId="0" applyFont="1" applyFill="1" applyBorder="1" applyAlignment="1">
      <alignment horizontal="center" vertical="top" wrapText="1"/>
    </xf>
    <xf numFmtId="0" fontId="28" fillId="2" borderId="1" xfId="0" applyFont="1" applyFill="1" applyBorder="1" applyAlignment="1">
      <alignment horizontal="center" vertical="center" wrapText="1"/>
    </xf>
    <xf numFmtId="9" fontId="30" fillId="15" borderId="1" xfId="1" applyFont="1" applyFill="1" applyBorder="1" applyAlignment="1">
      <alignment horizontal="center" vertical="center" wrapText="1"/>
    </xf>
    <xf numFmtId="9" fontId="31" fillId="14" borderId="1" xfId="1" applyFont="1" applyFill="1" applyBorder="1" applyAlignment="1">
      <alignment horizontal="center" vertical="center" wrapText="1"/>
    </xf>
    <xf numFmtId="9" fontId="27" fillId="0" borderId="1" xfId="0" applyNumberFormat="1" applyFont="1" applyBorder="1" applyAlignment="1">
      <alignment horizontal="center" vertical="center" wrapText="1"/>
    </xf>
    <xf numFmtId="9" fontId="27" fillId="0" borderId="0" xfId="0" applyNumberFormat="1" applyFont="1" applyAlignment="1">
      <alignment horizontal="center" vertical="center" wrapText="1"/>
    </xf>
    <xf numFmtId="9" fontId="27" fillId="2" borderId="1" xfId="0" applyNumberFormat="1" applyFont="1" applyFill="1" applyBorder="1" applyAlignment="1">
      <alignment horizontal="center" vertical="center" wrapText="1"/>
    </xf>
    <xf numFmtId="9" fontId="30" fillId="14" borderId="19" xfId="0" applyNumberFormat="1" applyFont="1" applyFill="1" applyBorder="1" applyAlignment="1">
      <alignment horizontal="center" vertical="center"/>
    </xf>
    <xf numFmtId="0" fontId="29" fillId="0" borderId="0" xfId="0" applyFont="1"/>
    <xf numFmtId="0" fontId="28" fillId="0" borderId="0" xfId="0" applyFont="1" applyAlignment="1">
      <alignment horizontal="center" vertical="center"/>
    </xf>
    <xf numFmtId="0" fontId="28" fillId="0" borderId="0" xfId="0" applyFont="1" applyAlignment="1">
      <alignment horizontal="justify" vertical="top"/>
    </xf>
    <xf numFmtId="0" fontId="27" fillId="0" borderId="1" xfId="0" applyFont="1" applyBorder="1" applyAlignment="1">
      <alignment horizontal="center" vertical="center"/>
    </xf>
    <xf numFmtId="0" fontId="28" fillId="0" borderId="1" xfId="0" applyFont="1" applyBorder="1" applyAlignment="1">
      <alignment horizontal="justify" vertical="center" wrapText="1"/>
    </xf>
    <xf numFmtId="0" fontId="28" fillId="0" borderId="1" xfId="0" applyFont="1" applyBorder="1" applyAlignment="1">
      <alignment horizontal="justify" vertical="top" wrapText="1"/>
    </xf>
    <xf numFmtId="9" fontId="28" fillId="0" borderId="1" xfId="0" applyNumberFormat="1" applyFont="1" applyBorder="1" applyAlignment="1">
      <alignment horizontal="center" vertical="center"/>
    </xf>
    <xf numFmtId="0" fontId="28" fillId="0" borderId="1" xfId="0" applyFont="1" applyBorder="1" applyAlignment="1">
      <alignment wrapText="1"/>
    </xf>
    <xf numFmtId="0" fontId="28" fillId="0" borderId="1" xfId="0" applyFont="1" applyBorder="1" applyAlignment="1">
      <alignment vertical="top" wrapText="1"/>
    </xf>
    <xf numFmtId="9" fontId="27" fillId="0" borderId="1" xfId="0" applyNumberFormat="1" applyFont="1" applyBorder="1" applyAlignment="1">
      <alignment horizontal="center" vertical="center"/>
    </xf>
    <xf numFmtId="0" fontId="33" fillId="21" borderId="1" xfId="0" applyFont="1" applyFill="1" applyBorder="1"/>
    <xf numFmtId="0" fontId="33" fillId="21" borderId="3" xfId="0" applyFont="1" applyFill="1" applyBorder="1"/>
    <xf numFmtId="0" fontId="30" fillId="23" borderId="40" xfId="0" applyFont="1" applyFill="1" applyBorder="1" applyAlignment="1">
      <alignment horizontal="centerContinuous" vertical="center"/>
    </xf>
    <xf numFmtId="0" fontId="30" fillId="23" borderId="8" xfId="0" applyFont="1" applyFill="1" applyBorder="1" applyAlignment="1">
      <alignment horizontal="centerContinuous" vertical="center"/>
    </xf>
    <xf numFmtId="0" fontId="30" fillId="23" borderId="7" xfId="0" applyFont="1" applyFill="1" applyBorder="1" applyAlignment="1">
      <alignment horizontal="centerContinuous" vertical="center"/>
    </xf>
    <xf numFmtId="0" fontId="30" fillId="23" borderId="3" xfId="0" applyFont="1" applyFill="1" applyBorder="1" applyAlignment="1">
      <alignment horizontal="centerContinuous" vertical="center"/>
    </xf>
    <xf numFmtId="0" fontId="0" fillId="0" borderId="0" xfId="0" applyAlignment="1">
      <alignment horizontal="left" vertical="center"/>
    </xf>
    <xf numFmtId="0" fontId="32" fillId="0" borderId="6" xfId="0" applyFont="1" applyBorder="1" applyAlignment="1">
      <alignment horizontal="center" vertical="center"/>
    </xf>
    <xf numFmtId="14" fontId="32" fillId="0" borderId="39" xfId="0" applyNumberFormat="1" applyFont="1" applyBorder="1" applyAlignment="1">
      <alignment horizontal="center" vertical="center"/>
    </xf>
    <xf numFmtId="14" fontId="27" fillId="0" borderId="18" xfId="0" applyNumberFormat="1" applyFont="1" applyBorder="1" applyAlignment="1">
      <alignment horizontal="center" wrapText="1"/>
    </xf>
    <xf numFmtId="0" fontId="27" fillId="0" borderId="37" xfId="0" applyFont="1" applyBorder="1" applyAlignment="1">
      <alignment horizontal="center" wrapText="1"/>
    </xf>
    <xf numFmtId="0" fontId="27" fillId="0" borderId="38" xfId="0" applyFont="1" applyBorder="1" applyAlignment="1">
      <alignment horizontal="center" wrapText="1"/>
    </xf>
    <xf numFmtId="0" fontId="30" fillId="14" borderId="20" xfId="0" applyFont="1" applyFill="1" applyBorder="1" applyAlignment="1">
      <alignment horizontal="center" vertical="center" wrapText="1"/>
    </xf>
    <xf numFmtId="0" fontId="30" fillId="14" borderId="35" xfId="0" applyFont="1" applyFill="1" applyBorder="1" applyAlignment="1">
      <alignment horizontal="center" vertical="center" wrapText="1"/>
    </xf>
    <xf numFmtId="0" fontId="30" fillId="14" borderId="23" xfId="0" applyFont="1" applyFill="1" applyBorder="1" applyAlignment="1">
      <alignment horizontal="center" vertical="center" wrapText="1"/>
    </xf>
    <xf numFmtId="0" fontId="27" fillId="2" borderId="30" xfId="0" applyFont="1" applyFill="1" applyBorder="1" applyAlignment="1">
      <alignment horizontal="center" vertical="center" wrapText="1"/>
    </xf>
    <xf numFmtId="0" fontId="27" fillId="2" borderId="7" xfId="0" applyFont="1" applyFill="1" applyBorder="1" applyAlignment="1">
      <alignment horizontal="center" vertical="center" wrapText="1"/>
    </xf>
    <xf numFmtId="0" fontId="27" fillId="2" borderId="29" xfId="0" applyFont="1" applyFill="1" applyBorder="1" applyAlignment="1">
      <alignment horizontal="center" vertical="center" wrapText="1"/>
    </xf>
    <xf numFmtId="0" fontId="29" fillId="17" borderId="2" xfId="0" applyFont="1" applyFill="1" applyBorder="1" applyAlignment="1">
      <alignment horizontal="center"/>
    </xf>
    <xf numFmtId="0" fontId="29" fillId="17" borderId="7" xfId="0" applyFont="1" applyFill="1" applyBorder="1" applyAlignment="1">
      <alignment horizontal="center"/>
    </xf>
    <xf numFmtId="0" fontId="29" fillId="17" borderId="3" xfId="0" applyFont="1" applyFill="1" applyBorder="1" applyAlignment="1">
      <alignment horizontal="center"/>
    </xf>
    <xf numFmtId="0" fontId="30" fillId="18" borderId="20" xfId="0" applyFont="1" applyFill="1" applyBorder="1" applyAlignment="1">
      <alignment horizontal="center" vertical="center" wrapText="1"/>
    </xf>
    <xf numFmtId="0" fontId="30" fillId="18" borderId="35" xfId="0" applyFont="1" applyFill="1" applyBorder="1" applyAlignment="1">
      <alignment horizontal="center" vertical="center" wrapText="1"/>
    </xf>
    <xf numFmtId="0" fontId="30" fillId="18" borderId="36" xfId="0" applyFont="1" applyFill="1" applyBorder="1" applyAlignment="1">
      <alignment horizontal="center" vertical="center" wrapText="1"/>
    </xf>
    <xf numFmtId="0" fontId="30" fillId="14" borderId="47" xfId="0" applyFont="1" applyFill="1" applyBorder="1" applyAlignment="1">
      <alignment horizontal="center" vertical="center" wrapText="1"/>
    </xf>
    <xf numFmtId="0" fontId="30" fillId="17" borderId="4" xfId="0" applyFont="1" applyFill="1" applyBorder="1" applyAlignment="1">
      <alignment horizontal="center" vertical="center" wrapText="1"/>
    </xf>
    <xf numFmtId="0" fontId="30" fillId="17" borderId="5" xfId="0" applyFont="1" applyFill="1" applyBorder="1" applyAlignment="1">
      <alignment horizontal="center" vertical="center" wrapText="1"/>
    </xf>
    <xf numFmtId="0" fontId="30" fillId="17" borderId="6" xfId="0" applyFont="1" applyFill="1" applyBorder="1" applyAlignment="1">
      <alignment horizontal="center" vertical="center" wrapText="1"/>
    </xf>
    <xf numFmtId="0" fontId="27" fillId="14" borderId="26" xfId="0" applyFont="1" applyFill="1" applyBorder="1" applyAlignment="1">
      <alignment horizontal="center" vertical="center"/>
    </xf>
    <xf numFmtId="0" fontId="27" fillId="14" borderId="27" xfId="0" applyFont="1" applyFill="1" applyBorder="1" applyAlignment="1">
      <alignment horizontal="center" vertical="center"/>
    </xf>
    <xf numFmtId="0" fontId="27" fillId="14" borderId="28" xfId="0" applyFont="1" applyFill="1" applyBorder="1" applyAlignment="1">
      <alignment horizontal="center" vertical="center"/>
    </xf>
    <xf numFmtId="9" fontId="31" fillId="14" borderId="4" xfId="1" applyFont="1" applyFill="1" applyBorder="1" applyAlignment="1">
      <alignment horizontal="center" vertical="center" wrapText="1"/>
    </xf>
    <xf numFmtId="9" fontId="31" fillId="14" borderId="6" xfId="1" applyFont="1" applyFill="1" applyBorder="1" applyAlignment="1">
      <alignment horizontal="center" vertical="center" wrapText="1"/>
    </xf>
    <xf numFmtId="0" fontId="27" fillId="0" borderId="32" xfId="0" applyFont="1" applyBorder="1" applyAlignment="1">
      <alignment horizontal="center"/>
    </xf>
    <xf numFmtId="0" fontId="27" fillId="0" borderId="8" xfId="0" applyFont="1" applyBorder="1" applyAlignment="1">
      <alignment horizontal="center"/>
    </xf>
    <xf numFmtId="0" fontId="27" fillId="0" borderId="33" xfId="0" applyFont="1" applyBorder="1" applyAlignment="1">
      <alignment horizontal="center"/>
    </xf>
    <xf numFmtId="9" fontId="30" fillId="9" borderId="4" xfId="1" applyFont="1" applyFill="1" applyBorder="1" applyAlignment="1">
      <alignment horizontal="center" vertical="center"/>
    </xf>
    <xf numFmtId="9" fontId="30" fillId="9" borderId="5" xfId="1" applyFont="1" applyFill="1" applyBorder="1" applyAlignment="1">
      <alignment horizontal="center" vertical="center"/>
    </xf>
    <xf numFmtId="9" fontId="30" fillId="9" borderId="6" xfId="1" applyFont="1" applyFill="1" applyBorder="1" applyAlignment="1">
      <alignment horizontal="center" vertical="center"/>
    </xf>
    <xf numFmtId="0" fontId="29" fillId="2" borderId="14" xfId="0" applyFont="1" applyFill="1" applyBorder="1" applyAlignment="1">
      <alignment horizontal="left" vertical="top" wrapText="1"/>
    </xf>
    <xf numFmtId="0" fontId="29" fillId="2" borderId="1" xfId="0" applyFont="1" applyFill="1" applyBorder="1" applyAlignment="1">
      <alignment horizontal="left" vertical="top" wrapText="1"/>
    </xf>
    <xf numFmtId="0" fontId="30" fillId="16" borderId="30"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3" xfId="0" applyFont="1" applyFill="1" applyBorder="1" applyAlignment="1">
      <alignment horizontal="center" vertical="center" wrapText="1"/>
    </xf>
    <xf numFmtId="0" fontId="29" fillId="2" borderId="30" xfId="0" applyFont="1" applyFill="1" applyBorder="1" applyAlignment="1">
      <alignment vertical="top" wrapText="1"/>
    </xf>
    <xf numFmtId="0" fontId="29" fillId="2" borderId="7" xfId="0" applyFont="1" applyFill="1" applyBorder="1" applyAlignment="1">
      <alignment vertical="top" wrapText="1"/>
    </xf>
    <xf numFmtId="0" fontId="27" fillId="16" borderId="14" xfId="0" applyFont="1" applyFill="1" applyBorder="1" applyAlignment="1">
      <alignment horizontal="center" vertical="center" wrapText="1"/>
    </xf>
    <xf numFmtId="0" fontId="27" fillId="16" borderId="1" xfId="0" applyFont="1" applyFill="1" applyBorder="1" applyAlignment="1">
      <alignment horizontal="center" vertical="center" wrapText="1"/>
    </xf>
    <xf numFmtId="9" fontId="27" fillId="9" borderId="15" xfId="1" applyFont="1" applyFill="1" applyBorder="1" applyAlignment="1">
      <alignment horizontal="center" vertical="center"/>
    </xf>
    <xf numFmtId="0" fontId="28" fillId="0" borderId="1" xfId="0" applyFont="1" applyBorder="1" applyAlignment="1">
      <alignment horizontal="center"/>
    </xf>
    <xf numFmtId="0" fontId="28" fillId="0" borderId="0" xfId="0" applyFont="1"/>
    <xf numFmtId="0" fontId="28" fillId="0" borderId="2" xfId="0" applyFont="1" applyBorder="1" applyAlignment="1">
      <alignment horizontal="left" vertical="top" wrapText="1"/>
    </xf>
    <xf numFmtId="0" fontId="28" fillId="0" borderId="7" xfId="0" applyFont="1" applyBorder="1" applyAlignment="1">
      <alignment horizontal="left" vertical="top" wrapText="1"/>
    </xf>
    <xf numFmtId="0" fontId="28" fillId="0" borderId="29" xfId="0" applyFont="1" applyBorder="1" applyAlignment="1">
      <alignment horizontal="left" vertical="top" wrapText="1"/>
    </xf>
    <xf numFmtId="0" fontId="27" fillId="9" borderId="20" xfId="0" applyFont="1" applyFill="1" applyBorder="1" applyAlignment="1">
      <alignment horizontal="center" vertical="center" wrapText="1"/>
    </xf>
    <xf numFmtId="0" fontId="27" fillId="9" borderId="35" xfId="0" applyFont="1" applyFill="1" applyBorder="1" applyAlignment="1">
      <alignment horizontal="center" vertical="center" wrapText="1"/>
    </xf>
    <xf numFmtId="0" fontId="27" fillId="9" borderId="36" xfId="0" applyFont="1" applyFill="1" applyBorder="1" applyAlignment="1">
      <alignment horizontal="center" vertical="center"/>
    </xf>
    <xf numFmtId="0" fontId="27" fillId="2" borderId="40" xfId="0" applyFont="1" applyFill="1" applyBorder="1" applyAlignment="1">
      <alignment horizontal="left" vertical="center"/>
    </xf>
    <xf numFmtId="0" fontId="27" fillId="2" borderId="8" xfId="0" applyFont="1" applyFill="1" applyBorder="1" applyAlignment="1">
      <alignment horizontal="left" vertical="center"/>
    </xf>
    <xf numFmtId="0" fontId="27" fillId="2" borderId="33" xfId="0" applyFont="1" applyFill="1" applyBorder="1" applyAlignment="1">
      <alignment horizontal="left" vertical="center"/>
    </xf>
    <xf numFmtId="0" fontId="28" fillId="0" borderId="2" xfId="0" applyFont="1" applyBorder="1" applyAlignment="1">
      <alignment horizontal="left" vertical="center" wrapText="1"/>
    </xf>
    <xf numFmtId="0" fontId="28" fillId="0" borderId="7" xfId="0" applyFont="1" applyBorder="1" applyAlignment="1">
      <alignment horizontal="left" vertical="center" wrapText="1"/>
    </xf>
    <xf numFmtId="0" fontId="28" fillId="0" borderId="29" xfId="0" applyFont="1" applyBorder="1" applyAlignment="1">
      <alignment horizontal="left" vertical="center" wrapText="1"/>
    </xf>
    <xf numFmtId="0" fontId="27" fillId="0" borderId="2" xfId="0" applyFont="1" applyBorder="1" applyAlignment="1">
      <alignment horizontal="left" vertical="center"/>
    </xf>
    <xf numFmtId="0" fontId="27" fillId="0" borderId="7" xfId="0" applyFont="1" applyBorder="1" applyAlignment="1">
      <alignment horizontal="left" vertical="center"/>
    </xf>
    <xf numFmtId="0" fontId="27" fillId="0" borderId="29" xfId="0" applyFont="1" applyBorder="1" applyAlignment="1">
      <alignment horizontal="left" vertical="center"/>
    </xf>
    <xf numFmtId="0" fontId="27" fillId="0" borderId="43" xfId="0" applyFont="1" applyBorder="1" applyAlignment="1">
      <alignment horizontal="center" vertical="center" wrapText="1"/>
    </xf>
    <xf numFmtId="0" fontId="27" fillId="0" borderId="42" xfId="0" applyFont="1" applyBorder="1" applyAlignment="1">
      <alignment horizontal="center" vertical="center" wrapText="1"/>
    </xf>
    <xf numFmtId="0" fontId="27" fillId="0" borderId="44" xfId="0" applyFont="1" applyBorder="1" applyAlignment="1">
      <alignment horizontal="center" vertical="center" wrapText="1"/>
    </xf>
    <xf numFmtId="0" fontId="27" fillId="0" borderId="9" xfId="0" applyFont="1" applyBorder="1" applyAlignment="1">
      <alignment horizontal="center" vertical="center" wrapText="1"/>
    </xf>
    <xf numFmtId="0" fontId="27" fillId="0" borderId="0" xfId="0" applyFont="1" applyAlignment="1">
      <alignment horizontal="center" vertical="center" wrapText="1"/>
    </xf>
    <xf numFmtId="0" fontId="27" fillId="0" borderId="50" xfId="0" applyFont="1" applyBorder="1" applyAlignment="1">
      <alignment horizontal="center" vertical="center" wrapText="1"/>
    </xf>
    <xf numFmtId="0" fontId="27" fillId="0" borderId="40" xfId="0" applyFont="1" applyBorder="1" applyAlignment="1">
      <alignment horizontal="center" vertical="center" wrapText="1"/>
    </xf>
    <xf numFmtId="0" fontId="27" fillId="0" borderId="8" xfId="0" applyFont="1" applyBorder="1" applyAlignment="1">
      <alignment horizontal="center" vertical="center" wrapText="1"/>
    </xf>
    <xf numFmtId="0" fontId="27" fillId="0" borderId="39" xfId="0" applyFont="1" applyBorder="1" applyAlignment="1">
      <alignment horizontal="center" vertical="center" wrapText="1"/>
    </xf>
    <xf numFmtId="0" fontId="27" fillId="9" borderId="36" xfId="0" applyFont="1" applyFill="1" applyBorder="1" applyAlignment="1">
      <alignment horizontal="center" vertical="center" wrapText="1"/>
    </xf>
    <xf numFmtId="0" fontId="30" fillId="9" borderId="14" xfId="0" applyFont="1" applyFill="1" applyBorder="1" applyAlignment="1">
      <alignment horizontal="center" vertical="center" wrapText="1"/>
    </xf>
    <xf numFmtId="0" fontId="27" fillId="0" borderId="30" xfId="0" applyFont="1" applyBorder="1" applyAlignment="1">
      <alignment horizontal="center"/>
    </xf>
    <xf numFmtId="0" fontId="27" fillId="0" borderId="7" xfId="0" applyFont="1" applyBorder="1" applyAlignment="1">
      <alignment horizontal="center"/>
    </xf>
    <xf numFmtId="0" fontId="27" fillId="0" borderId="3" xfId="0" applyFont="1" applyBorder="1" applyAlignment="1">
      <alignment horizontal="center"/>
    </xf>
    <xf numFmtId="0" fontId="27" fillId="2" borderId="2" xfId="0" applyFont="1" applyFill="1" applyBorder="1" applyAlignment="1">
      <alignment horizontal="center"/>
    </xf>
    <xf numFmtId="0" fontId="27" fillId="2" borderId="7" xfId="0" applyFont="1" applyFill="1" applyBorder="1" applyAlignment="1">
      <alignment horizontal="center"/>
    </xf>
    <xf numFmtId="0" fontId="27" fillId="2" borderId="29" xfId="0" applyFont="1" applyFill="1" applyBorder="1" applyAlignment="1">
      <alignment horizontal="center"/>
    </xf>
    <xf numFmtId="0" fontId="27" fillId="0" borderId="32" xfId="0" applyFont="1" applyBorder="1" applyAlignment="1">
      <alignment horizontal="left" vertical="center" wrapText="1"/>
    </xf>
    <xf numFmtId="0" fontId="27" fillId="0" borderId="8" xfId="0" applyFont="1" applyBorder="1" applyAlignment="1">
      <alignment horizontal="left" vertical="center" wrapText="1"/>
    </xf>
    <xf numFmtId="0" fontId="27" fillId="0" borderId="33" xfId="0" applyFont="1" applyBorder="1" applyAlignment="1">
      <alignment horizontal="left" vertical="center" wrapText="1"/>
    </xf>
    <xf numFmtId="0" fontId="27" fillId="0" borderId="30" xfId="0" applyFont="1" applyBorder="1" applyAlignment="1">
      <alignment horizontal="center" wrapText="1"/>
    </xf>
    <xf numFmtId="0" fontId="27" fillId="0" borderId="7" xfId="0" applyFont="1" applyBorder="1" applyAlignment="1">
      <alignment horizontal="center" wrapText="1"/>
    </xf>
    <xf numFmtId="0" fontId="27" fillId="0" borderId="3" xfId="0" applyFont="1" applyBorder="1" applyAlignment="1">
      <alignment horizontal="center" wrapText="1"/>
    </xf>
    <xf numFmtId="0" fontId="27" fillId="0" borderId="1" xfId="0" applyFont="1" applyBorder="1" applyAlignment="1">
      <alignment horizontal="left" vertical="center" wrapText="1"/>
    </xf>
    <xf numFmtId="0" fontId="29" fillId="9" borderId="1" xfId="0" applyFont="1" applyFill="1" applyBorder="1" applyAlignment="1">
      <alignment horizontal="center"/>
    </xf>
    <xf numFmtId="0" fontId="29" fillId="9" borderId="15" xfId="0" applyFont="1" applyFill="1" applyBorder="1" applyAlignment="1">
      <alignment horizontal="center"/>
    </xf>
    <xf numFmtId="0" fontId="29" fillId="0" borderId="14" xfId="0" applyFont="1" applyBorder="1" applyAlignment="1">
      <alignment horizontal="left" vertical="top" wrapText="1"/>
    </xf>
    <xf numFmtId="0" fontId="28" fillId="0" borderId="1" xfId="0" applyFont="1" applyBorder="1" applyAlignment="1">
      <alignment horizontal="left" vertical="top" wrapText="1"/>
    </xf>
    <xf numFmtId="0" fontId="28" fillId="0" borderId="15" xfId="0" applyFont="1" applyBorder="1" applyAlignment="1">
      <alignment horizontal="left" vertical="top" wrapText="1"/>
    </xf>
    <xf numFmtId="0" fontId="27" fillId="9" borderId="21" xfId="0" applyFont="1" applyFill="1" applyBorder="1" applyAlignment="1">
      <alignment horizontal="center" vertical="center" wrapText="1"/>
    </xf>
    <xf numFmtId="0" fontId="27" fillId="9" borderId="22" xfId="0" applyFont="1" applyFill="1" applyBorder="1" applyAlignment="1">
      <alignment horizontal="center" vertical="center" wrapText="1"/>
    </xf>
    <xf numFmtId="0" fontId="27" fillId="9" borderId="23" xfId="0" applyFont="1" applyFill="1" applyBorder="1" applyAlignment="1">
      <alignment horizontal="center" vertical="center" wrapText="1"/>
    </xf>
    <xf numFmtId="0" fontId="27" fillId="9" borderId="24" xfId="0" applyFont="1" applyFill="1" applyBorder="1" applyAlignment="1">
      <alignment horizontal="center" vertical="center" wrapText="1"/>
    </xf>
    <xf numFmtId="0" fontId="27" fillId="9" borderId="0" xfId="0" applyFont="1" applyFill="1" applyAlignment="1">
      <alignment horizontal="center" vertical="center" wrapText="1"/>
    </xf>
    <xf numFmtId="0" fontId="27" fillId="9" borderId="25" xfId="0" applyFont="1" applyFill="1" applyBorder="1" applyAlignment="1">
      <alignment horizontal="center" vertical="center" wrapText="1"/>
    </xf>
    <xf numFmtId="0" fontId="27" fillId="9" borderId="48" xfId="0" applyFont="1" applyFill="1" applyBorder="1" applyAlignment="1">
      <alignment horizontal="center" vertical="center" wrapText="1"/>
    </xf>
    <xf numFmtId="0" fontId="27" fillId="9" borderId="34" xfId="0" applyFont="1" applyFill="1" applyBorder="1" applyAlignment="1">
      <alignment horizontal="center" vertical="center" wrapText="1"/>
    </xf>
    <xf numFmtId="0" fontId="27" fillId="9" borderId="49" xfId="0" applyFont="1" applyFill="1" applyBorder="1" applyAlignment="1">
      <alignment horizontal="center" vertical="center" wrapText="1"/>
    </xf>
    <xf numFmtId="0" fontId="29" fillId="2" borderId="2" xfId="0" applyFont="1" applyFill="1" applyBorder="1" applyAlignment="1">
      <alignment horizontal="left" vertical="top" wrapText="1"/>
    </xf>
    <xf numFmtId="0" fontId="28" fillId="2" borderId="14" xfId="0" applyFont="1" applyFill="1" applyBorder="1" applyAlignment="1">
      <alignment horizontal="left" vertical="top" wrapText="1"/>
    </xf>
    <xf numFmtId="0" fontId="28" fillId="2" borderId="1" xfId="0" applyFont="1" applyFill="1" applyBorder="1" applyAlignment="1">
      <alignment horizontal="left" vertical="top" wrapText="1"/>
    </xf>
    <xf numFmtId="0" fontId="27" fillId="0" borderId="20" xfId="0" applyFont="1" applyBorder="1" applyAlignment="1">
      <alignment horizontal="center"/>
    </xf>
    <xf numFmtId="0" fontId="27" fillId="0" borderId="35" xfId="0" applyFont="1" applyBorder="1" applyAlignment="1">
      <alignment horizontal="center"/>
    </xf>
    <xf numFmtId="0" fontId="27" fillId="0" borderId="36" xfId="0" applyFont="1" applyBorder="1" applyAlignment="1">
      <alignment horizontal="center"/>
    </xf>
    <xf numFmtId="9" fontId="27" fillId="9" borderId="26" xfId="1" applyFont="1" applyFill="1" applyBorder="1" applyAlignment="1">
      <alignment horizontal="center" vertical="center"/>
    </xf>
    <xf numFmtId="9" fontId="27" fillId="9" borderId="27" xfId="1" applyFont="1" applyFill="1" applyBorder="1" applyAlignment="1">
      <alignment horizontal="center" vertical="center"/>
    </xf>
    <xf numFmtId="9" fontId="27" fillId="9" borderId="28" xfId="1" applyFont="1" applyFill="1" applyBorder="1" applyAlignment="1">
      <alignment horizontal="center" vertical="center"/>
    </xf>
    <xf numFmtId="0" fontId="29" fillId="2" borderId="14" xfId="0" applyFont="1" applyFill="1" applyBorder="1" applyAlignment="1">
      <alignment vertical="top" wrapText="1"/>
    </xf>
    <xf numFmtId="0" fontId="29" fillId="2" borderId="1" xfId="0" applyFont="1" applyFill="1" applyBorder="1" applyAlignment="1">
      <alignment vertical="top" wrapText="1"/>
    </xf>
    <xf numFmtId="0" fontId="29" fillId="2" borderId="2" xfId="0" applyFont="1" applyFill="1" applyBorder="1" applyAlignment="1">
      <alignment vertical="top" wrapText="1"/>
    </xf>
    <xf numFmtId="0" fontId="27" fillId="0" borderId="1" xfId="0" applyFont="1" applyBorder="1" applyAlignment="1">
      <alignment horizontal="center" vertical="top" wrapText="1"/>
    </xf>
    <xf numFmtId="0" fontId="28" fillId="0" borderId="1" xfId="0" applyFont="1" applyBorder="1" applyAlignment="1">
      <alignment horizontal="justify" vertical="center" wrapText="1"/>
    </xf>
    <xf numFmtId="0" fontId="27" fillId="0" borderId="1" xfId="0" applyFont="1" applyBorder="1" applyAlignment="1">
      <alignment horizontal="center" vertical="top"/>
    </xf>
    <xf numFmtId="0" fontId="32" fillId="0" borderId="7" xfId="0" applyFont="1" applyBorder="1" applyAlignment="1">
      <alignment horizontal="left" vertical="center" wrapText="1"/>
    </xf>
    <xf numFmtId="0" fontId="32" fillId="0" borderId="3" xfId="0" applyFont="1" applyBorder="1" applyAlignment="1">
      <alignment horizontal="left" vertical="center" wrapText="1"/>
    </xf>
    <xf numFmtId="0" fontId="32" fillId="19" borderId="51" xfId="0" applyFont="1" applyFill="1" applyBorder="1" applyAlignment="1">
      <alignment horizontal="center" wrapText="1"/>
    </xf>
    <xf numFmtId="0" fontId="32" fillId="19" borderId="52" xfId="0" applyFont="1" applyFill="1" applyBorder="1" applyAlignment="1">
      <alignment horizontal="center" wrapText="1"/>
    </xf>
    <xf numFmtId="0" fontId="32" fillId="19" borderId="53" xfId="0" applyFont="1" applyFill="1" applyBorder="1" applyAlignment="1">
      <alignment horizontal="center" wrapText="1"/>
    </xf>
    <xf numFmtId="0" fontId="32" fillId="19" borderId="54" xfId="0" applyFont="1" applyFill="1" applyBorder="1" applyAlignment="1">
      <alignment horizontal="center" wrapText="1"/>
    </xf>
    <xf numFmtId="0" fontId="32" fillId="19" borderId="0" xfId="0" applyFont="1" applyFill="1" applyAlignment="1">
      <alignment horizontal="center" wrapText="1"/>
    </xf>
    <xf numFmtId="0" fontId="32" fillId="19" borderId="55" xfId="0" applyFont="1" applyFill="1" applyBorder="1" applyAlignment="1">
      <alignment horizontal="center" wrapText="1"/>
    </xf>
    <xf numFmtId="0" fontId="32" fillId="19" borderId="56" xfId="0" applyFont="1" applyFill="1" applyBorder="1" applyAlignment="1">
      <alignment horizontal="center" wrapText="1"/>
    </xf>
    <xf numFmtId="0" fontId="32" fillId="19" borderId="57" xfId="0" applyFont="1" applyFill="1" applyBorder="1" applyAlignment="1">
      <alignment horizontal="center" wrapText="1"/>
    </xf>
    <xf numFmtId="0" fontId="32" fillId="19" borderId="58" xfId="0" applyFont="1" applyFill="1" applyBorder="1" applyAlignment="1">
      <alignment horizontal="center" wrapText="1"/>
    </xf>
    <xf numFmtId="0" fontId="33" fillId="22" borderId="42" xfId="0" applyFont="1" applyFill="1" applyBorder="1" applyAlignment="1">
      <alignment horizontal="center" vertical="center" wrapText="1"/>
    </xf>
    <xf numFmtId="0" fontId="33" fillId="22" borderId="44" xfId="0" applyFont="1" applyFill="1" applyBorder="1" applyAlignment="1">
      <alignment horizontal="center" vertical="center" wrapText="1"/>
    </xf>
    <xf numFmtId="0" fontId="33" fillId="22" borderId="8" xfId="0" applyFont="1" applyFill="1" applyBorder="1" applyAlignment="1">
      <alignment horizontal="center" vertical="center" wrapText="1"/>
    </xf>
    <xf numFmtId="0" fontId="33" fillId="22" borderId="39" xfId="0" applyFont="1" applyFill="1" applyBorder="1" applyAlignment="1">
      <alignment horizontal="center" vertical="center" wrapText="1"/>
    </xf>
    <xf numFmtId="0" fontId="33" fillId="20" borderId="7" xfId="0" applyFont="1" applyFill="1" applyBorder="1" applyAlignment="1">
      <alignment horizontal="center" wrapText="1"/>
    </xf>
    <xf numFmtId="0" fontId="30" fillId="20" borderId="7" xfId="0" applyFont="1" applyFill="1" applyBorder="1" applyAlignment="1">
      <alignment horizontal="center" wrapText="1"/>
    </xf>
    <xf numFmtId="0" fontId="30" fillId="20" borderId="3" xfId="0" applyFont="1" applyFill="1" applyBorder="1" applyAlignment="1">
      <alignment horizontal="center" wrapText="1"/>
    </xf>
    <xf numFmtId="0" fontId="33" fillId="21" borderId="7" xfId="0" applyFont="1" applyFill="1" applyBorder="1"/>
    <xf numFmtId="0" fontId="33" fillId="21" borderId="3" xfId="0" applyFont="1" applyFill="1" applyBorder="1"/>
    <xf numFmtId="0" fontId="18" fillId="0" borderId="1" xfId="0" applyFont="1" applyBorder="1" applyAlignment="1">
      <alignment horizontal="left" vertical="top" wrapText="1"/>
    </xf>
    <xf numFmtId="0" fontId="13" fillId="6" borderId="1" xfId="0" applyFont="1" applyFill="1" applyBorder="1" applyAlignment="1">
      <alignment horizontal="left" vertical="top" wrapText="1"/>
    </xf>
    <xf numFmtId="0" fontId="10" fillId="3" borderId="1" xfId="0" applyFont="1" applyFill="1" applyBorder="1" applyAlignment="1">
      <alignment horizontal="left" vertical="center" wrapText="1"/>
    </xf>
    <xf numFmtId="0" fontId="11" fillId="0" borderId="1" xfId="0" applyFont="1" applyBorder="1" applyAlignment="1">
      <alignment horizontal="justify" vertical="center" wrapText="1"/>
    </xf>
    <xf numFmtId="0" fontId="11" fillId="0" borderId="1" xfId="0" applyFont="1" applyBorder="1" applyAlignment="1">
      <alignment horizontal="left" vertical="top" wrapText="1"/>
    </xf>
    <xf numFmtId="0" fontId="10" fillId="3" borderId="1" xfId="0" applyFont="1" applyFill="1" applyBorder="1" applyAlignment="1">
      <alignment horizontal="center" vertical="center" wrapText="1"/>
    </xf>
    <xf numFmtId="0" fontId="11" fillId="0" borderId="1" xfId="0" applyFont="1" applyBorder="1" applyAlignment="1">
      <alignment horizontal="justify" vertical="top" wrapText="1"/>
    </xf>
    <xf numFmtId="0" fontId="15" fillId="3" borderId="1" xfId="0" applyFont="1" applyFill="1" applyBorder="1" applyAlignment="1">
      <alignment horizontal="center" vertical="center" wrapText="1"/>
    </xf>
    <xf numFmtId="0" fontId="10" fillId="0" borderId="0" xfId="0" applyFont="1" applyAlignment="1">
      <alignment horizontal="left" vertical="top" wrapText="1"/>
    </xf>
    <xf numFmtId="0" fontId="12" fillId="5" borderId="1" xfId="0" applyFont="1" applyFill="1" applyBorder="1" applyAlignment="1">
      <alignment horizontal="center" vertical="center" wrapText="1"/>
    </xf>
    <xf numFmtId="0" fontId="19" fillId="0" borderId="2"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3" xfId="0" applyFont="1" applyBorder="1" applyAlignment="1">
      <alignment horizontal="center" vertical="center" wrapText="1"/>
    </xf>
    <xf numFmtId="0" fontId="16" fillId="0" borderId="2" xfId="0" applyFont="1" applyBorder="1" applyAlignment="1">
      <alignment horizontal="left" vertical="center"/>
    </xf>
    <xf numFmtId="0" fontId="16" fillId="0" borderId="7" xfId="0" applyFont="1" applyBorder="1" applyAlignment="1">
      <alignment horizontal="left" vertical="center"/>
    </xf>
    <xf numFmtId="0" fontId="16" fillId="0" borderId="3" xfId="0" applyFont="1" applyBorder="1" applyAlignment="1">
      <alignment horizontal="left" vertical="center"/>
    </xf>
    <xf numFmtId="0" fontId="19" fillId="0" borderId="1" xfId="0" applyFont="1" applyBorder="1" applyAlignment="1">
      <alignment horizontal="center" vertical="center" wrapText="1"/>
    </xf>
    <xf numFmtId="0" fontId="19" fillId="0" borderId="1" xfId="0" applyFont="1" applyBorder="1" applyAlignment="1">
      <alignment horizontal="center" vertical="center"/>
    </xf>
    <xf numFmtId="0" fontId="21" fillId="2" borderId="1" xfId="0" applyFont="1" applyFill="1" applyBorder="1" applyAlignment="1">
      <alignment horizontal="left" vertical="top" wrapText="1"/>
    </xf>
    <xf numFmtId="0" fontId="0" fillId="0" borderId="2" xfId="0" applyBorder="1" applyAlignment="1">
      <alignment horizontal="center"/>
    </xf>
    <xf numFmtId="0" fontId="0" fillId="0" borderId="3" xfId="0" applyBorder="1" applyAlignment="1">
      <alignment horizontal="center"/>
    </xf>
    <xf numFmtId="0" fontId="8" fillId="2" borderId="1" xfId="0" applyFont="1" applyFill="1" applyBorder="1" applyAlignment="1">
      <alignment horizontal="center" vertical="top" wrapText="1"/>
    </xf>
    <xf numFmtId="0" fontId="8" fillId="2" borderId="1" xfId="0" applyFont="1" applyFill="1" applyBorder="1" applyAlignment="1">
      <alignment horizontal="center" vertical="top"/>
    </xf>
    <xf numFmtId="0" fontId="25" fillId="2" borderId="1" xfId="0" applyFont="1" applyFill="1" applyBorder="1" applyAlignment="1">
      <alignment horizontal="left" vertical="top" wrapText="1"/>
    </xf>
    <xf numFmtId="0" fontId="0" fillId="0" borderId="1" xfId="0" applyBorder="1" applyAlignment="1">
      <alignment horizontal="center"/>
    </xf>
    <xf numFmtId="0" fontId="24" fillId="2" borderId="1" xfId="0" applyFont="1" applyFill="1" applyBorder="1" applyAlignment="1">
      <alignment vertical="top" wrapText="1"/>
    </xf>
    <xf numFmtId="0" fontId="25" fillId="2" borderId="1" xfId="0" applyFont="1" applyFill="1" applyBorder="1" applyAlignment="1">
      <alignment vertical="top" wrapText="1"/>
    </xf>
    <xf numFmtId="0" fontId="24" fillId="2" borderId="1" xfId="0" applyFont="1" applyFill="1" applyBorder="1" applyAlignment="1">
      <alignment horizontal="left" vertical="top" wrapText="1"/>
    </xf>
    <xf numFmtId="0" fontId="17" fillId="12" borderId="1" xfId="0" applyFont="1" applyFill="1" applyBorder="1" applyAlignment="1">
      <alignment horizontal="center" vertical="center" wrapText="1"/>
    </xf>
    <xf numFmtId="0" fontId="16" fillId="0" borderId="1" xfId="0" applyFont="1" applyBorder="1" applyAlignment="1">
      <alignment horizontal="center" vertical="top" wrapText="1"/>
    </xf>
    <xf numFmtId="0" fontId="20" fillId="0" borderId="2" xfId="0" applyFont="1" applyBorder="1" applyAlignment="1">
      <alignment horizontal="center"/>
    </xf>
    <xf numFmtId="0" fontId="20" fillId="0" borderId="3" xfId="0" applyFont="1" applyBorder="1" applyAlignment="1">
      <alignment horizontal="center"/>
    </xf>
    <xf numFmtId="2" fontId="0" fillId="0" borderId="10" xfId="0" applyNumberFormat="1" applyBorder="1" applyAlignment="1">
      <alignment horizontal="center"/>
    </xf>
    <xf numFmtId="2" fontId="0" fillId="0" borderId="11" xfId="0" applyNumberFormat="1" applyBorder="1" applyAlignment="1">
      <alignment horizontal="center"/>
    </xf>
    <xf numFmtId="2" fontId="22" fillId="0" borderId="2" xfId="0" applyNumberFormat="1" applyFont="1" applyBorder="1" applyAlignment="1">
      <alignment horizontal="center" vertical="center"/>
    </xf>
    <xf numFmtId="9" fontId="23" fillId="0" borderId="15" xfId="1" applyFont="1" applyBorder="1" applyAlignment="1">
      <alignment horizontal="center" vertical="center"/>
    </xf>
    <xf numFmtId="0" fontId="1" fillId="0" borderId="1" xfId="0" applyFont="1" applyBorder="1" applyAlignment="1">
      <alignment horizontal="center"/>
    </xf>
    <xf numFmtId="0" fontId="16" fillId="0" borderId="1" xfId="0" applyFont="1" applyBorder="1" applyAlignment="1">
      <alignment horizontal="center" vertical="center"/>
    </xf>
    <xf numFmtId="9" fontId="1" fillId="0" borderId="1" xfId="0" applyNumberFormat="1" applyFont="1" applyBorder="1" applyAlignment="1">
      <alignment horizontal="center"/>
    </xf>
    <xf numFmtId="0" fontId="16" fillId="0" borderId="2" xfId="0" applyFont="1" applyBorder="1" applyAlignment="1">
      <alignment horizontal="left" vertical="top" wrapText="1"/>
    </xf>
    <xf numFmtId="0" fontId="16" fillId="0" borderId="3" xfId="0" applyFont="1" applyBorder="1" applyAlignment="1">
      <alignment horizontal="left" vertical="top" wrapText="1"/>
    </xf>
    <xf numFmtId="2" fontId="0" fillId="0" borderId="12" xfId="0" applyNumberFormat="1" applyBorder="1" applyAlignment="1">
      <alignment horizontal="center"/>
    </xf>
    <xf numFmtId="0" fontId="16" fillId="0" borderId="2" xfId="0" applyFont="1" applyBorder="1" applyAlignment="1">
      <alignment horizontal="center" vertical="top" wrapText="1"/>
    </xf>
    <xf numFmtId="0" fontId="16" fillId="0" borderId="3" xfId="0" applyFont="1" applyBorder="1" applyAlignment="1">
      <alignment horizontal="center" vertical="top" wrapText="1"/>
    </xf>
    <xf numFmtId="0" fontId="1" fillId="0" borderId="2" xfId="0" applyFont="1" applyBorder="1" applyAlignment="1">
      <alignment horizontal="center"/>
    </xf>
    <xf numFmtId="0" fontId="1" fillId="0" borderId="7" xfId="0" applyFont="1" applyBorder="1" applyAlignment="1">
      <alignment horizontal="center"/>
    </xf>
    <xf numFmtId="0" fontId="1" fillId="0" borderId="3" xfId="0" applyFont="1" applyBorder="1" applyAlignment="1">
      <alignment horizontal="center"/>
    </xf>
    <xf numFmtId="0" fontId="0" fillId="2" borderId="1" xfId="0" applyFill="1" applyBorder="1" applyAlignment="1">
      <alignment horizontal="center" wrapText="1"/>
    </xf>
    <xf numFmtId="0" fontId="20" fillId="0" borderId="1" xfId="0" applyFont="1" applyBorder="1" applyAlignment="1">
      <alignment horizontal="left" vertical="top" wrapText="1"/>
    </xf>
    <xf numFmtId="0" fontId="20" fillId="8" borderId="1" xfId="0" applyFont="1" applyFill="1" applyBorder="1" applyAlignment="1">
      <alignment horizontal="center"/>
    </xf>
    <xf numFmtId="0" fontId="20" fillId="0" borderId="1" xfId="0" applyFont="1" applyBorder="1" applyAlignment="1">
      <alignment horizontal="center"/>
    </xf>
    <xf numFmtId="0" fontId="17" fillId="0" borderId="1" xfId="0" applyFont="1" applyBorder="1" applyAlignment="1">
      <alignment horizontal="center" vertical="center" wrapText="1"/>
    </xf>
    <xf numFmtId="0" fontId="19" fillId="2" borderId="1" xfId="0" applyFont="1" applyFill="1" applyBorder="1" applyAlignment="1">
      <alignment horizontal="center" vertical="center" wrapText="1"/>
    </xf>
    <xf numFmtId="0" fontId="20" fillId="8" borderId="2" xfId="0" applyFont="1" applyFill="1" applyBorder="1" applyAlignment="1">
      <alignment horizontal="left" vertical="top" wrapText="1"/>
    </xf>
    <xf numFmtId="0" fontId="20" fillId="8" borderId="3" xfId="0" applyFont="1" applyFill="1" applyBorder="1" applyAlignment="1">
      <alignment horizontal="left" vertical="top" wrapText="1"/>
    </xf>
    <xf numFmtId="0" fontId="20" fillId="8" borderId="2" xfId="0" applyFont="1" applyFill="1" applyBorder="1" applyAlignment="1">
      <alignment horizontal="center"/>
    </xf>
    <xf numFmtId="0" fontId="20" fillId="8" borderId="3" xfId="0" applyFont="1" applyFill="1" applyBorder="1" applyAlignment="1">
      <alignment horizontal="center"/>
    </xf>
  </cellXfs>
  <cellStyles count="5">
    <cellStyle name="Millares" xfId="4" builtinId="3"/>
    <cellStyle name="Normal" xfId="0" builtinId="0"/>
    <cellStyle name="Normal 2" xfId="3" xr:uid="{00000000-0005-0000-0000-000001000000}"/>
    <cellStyle name="Normal 4" xfId="2" xr:uid="{00000000-0005-0000-0000-000002000000}"/>
    <cellStyle name="Porcentaje" xfId="1" builtinId="5"/>
  </cellStyles>
  <dxfs count="0"/>
  <tableStyles count="0" defaultTableStyle="TableStyleMedium2" defaultPivotStyle="PivotStyleLight16"/>
  <colors>
    <mruColors>
      <color rgb="FF00C69B"/>
      <color rgb="FF00669B"/>
      <color rgb="FF009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308220</xdr:colOff>
      <xdr:row>0</xdr:row>
      <xdr:rowOff>58371</xdr:rowOff>
    </xdr:from>
    <xdr:to>
      <xdr:col>0</xdr:col>
      <xdr:colOff>1048133</xdr:colOff>
      <xdr:row>2</xdr:row>
      <xdr:rowOff>241438</xdr:rowOff>
    </xdr:to>
    <xdr:pic>
      <xdr:nvPicPr>
        <xdr:cNvPr id="3" name="Imagen 2">
          <a:extLst>
            <a:ext uri="{FF2B5EF4-FFF2-40B4-BE49-F238E27FC236}">
              <a16:creationId xmlns:a16="http://schemas.microsoft.com/office/drawing/2014/main" id="{D2477288-BE6B-FA40-96F0-E86D75C92C5F}"/>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8220" y="58371"/>
          <a:ext cx="739913" cy="745042"/>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788126</xdr:colOff>
      <xdr:row>0</xdr:row>
      <xdr:rowOff>69850</xdr:rowOff>
    </xdr:from>
    <xdr:to>
      <xdr:col>0</xdr:col>
      <xdr:colOff>1336813</xdr:colOff>
      <xdr:row>2</xdr:row>
      <xdr:rowOff>190500</xdr:rowOff>
    </xdr:to>
    <xdr:pic>
      <xdr:nvPicPr>
        <xdr:cNvPr id="4" name="Imagen 3">
          <a:extLst>
            <a:ext uri="{FF2B5EF4-FFF2-40B4-BE49-F238E27FC236}">
              <a16:creationId xmlns:a16="http://schemas.microsoft.com/office/drawing/2014/main" id="{02E2ACEE-690F-476F-86E7-0EF7A5A5B0AE}"/>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88126" y="69850"/>
          <a:ext cx="548687" cy="546100"/>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523875</xdr:colOff>
      <xdr:row>1</xdr:row>
      <xdr:rowOff>38100</xdr:rowOff>
    </xdr:from>
    <xdr:to>
      <xdr:col>2</xdr:col>
      <xdr:colOff>803275</xdr:colOff>
      <xdr:row>3</xdr:row>
      <xdr:rowOff>288925</xdr:rowOff>
    </xdr:to>
    <xdr:pic>
      <xdr:nvPicPr>
        <xdr:cNvPr id="2" name="Imagen 1">
          <a:extLst>
            <a:ext uri="{FF2B5EF4-FFF2-40B4-BE49-F238E27FC236}">
              <a16:creationId xmlns:a16="http://schemas.microsoft.com/office/drawing/2014/main" id="{5A8B8CDC-64C7-4F33-BBF7-BBFDD02AA934}"/>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65225" y="222250"/>
          <a:ext cx="920750" cy="854075"/>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257175</xdr:colOff>
      <xdr:row>1</xdr:row>
      <xdr:rowOff>66675</xdr:rowOff>
    </xdr:from>
    <xdr:to>
      <xdr:col>3</xdr:col>
      <xdr:colOff>828675</xdr:colOff>
      <xdr:row>9</xdr:row>
      <xdr:rowOff>19050</xdr:rowOff>
    </xdr:to>
    <xdr:pic>
      <xdr:nvPicPr>
        <xdr:cNvPr id="3" name="Imagen 2">
          <a:extLst>
            <a:ext uri="{FF2B5EF4-FFF2-40B4-BE49-F238E27FC236}">
              <a16:creationId xmlns:a16="http://schemas.microsoft.com/office/drawing/2014/main" id="{00000000-0008-0000-0400-000003000000}"/>
            </a:ext>
          </a:extLst>
        </xdr:cNvPr>
        <xdr:cNvPicPr>
          <a:picLocks noChangeAspect="1"/>
        </xdr:cNvPicPr>
      </xdr:nvPicPr>
      <xdr:blipFill rotWithShape="1">
        <a:blip xmlns:r="http://schemas.openxmlformats.org/officeDocument/2006/relationships" r:embed="rId1"/>
        <a:srcRect l="37340" t="42714" r="35717" b="37101"/>
        <a:stretch/>
      </xdr:blipFill>
      <xdr:spPr>
        <a:xfrm>
          <a:off x="257175" y="257175"/>
          <a:ext cx="3505200" cy="1476375"/>
        </a:xfrm>
        <a:prstGeom prst="rect">
          <a:avLst/>
        </a:prstGeom>
      </xdr:spPr>
    </xdr:pic>
    <xdr:clientData/>
  </xdr:twoCellAnchor>
  <xdr:twoCellAnchor editAs="oneCell">
    <xdr:from>
      <xdr:col>3</xdr:col>
      <xdr:colOff>685800</xdr:colOff>
      <xdr:row>1</xdr:row>
      <xdr:rowOff>152400</xdr:rowOff>
    </xdr:from>
    <xdr:to>
      <xdr:col>4</xdr:col>
      <xdr:colOff>1679575</xdr:colOff>
      <xdr:row>7</xdr:row>
      <xdr:rowOff>28575</xdr:rowOff>
    </xdr:to>
    <xdr:pic>
      <xdr:nvPicPr>
        <xdr:cNvPr id="4" name="Imagen 3">
          <a:extLst>
            <a:ext uri="{FF2B5EF4-FFF2-40B4-BE49-F238E27FC236}">
              <a16:creationId xmlns:a16="http://schemas.microsoft.com/office/drawing/2014/main" id="{00000000-0008-0000-0400-000004000000}"/>
            </a:ext>
          </a:extLst>
        </xdr:cNvPr>
        <xdr:cNvPicPr/>
      </xdr:nvPicPr>
      <xdr:blipFill rotWithShape="1">
        <a:blip xmlns:r="http://schemas.openxmlformats.org/officeDocument/2006/relationships" r:embed="rId2"/>
        <a:srcRect l="26131" t="28068" r="23247" b="39638"/>
        <a:stretch/>
      </xdr:blipFill>
      <xdr:spPr bwMode="auto">
        <a:xfrm>
          <a:off x="3619500" y="342900"/>
          <a:ext cx="2841625" cy="1019175"/>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5</xdr:col>
      <xdr:colOff>28575</xdr:colOff>
      <xdr:row>2</xdr:row>
      <xdr:rowOff>0</xdr:rowOff>
    </xdr:from>
    <xdr:to>
      <xdr:col>9</xdr:col>
      <xdr:colOff>485775</xdr:colOff>
      <xdr:row>13</xdr:row>
      <xdr:rowOff>9526</xdr:rowOff>
    </xdr:to>
    <xdr:pic>
      <xdr:nvPicPr>
        <xdr:cNvPr id="5" name="Imagen 4">
          <a:extLst>
            <a:ext uri="{FF2B5EF4-FFF2-40B4-BE49-F238E27FC236}">
              <a16:creationId xmlns:a16="http://schemas.microsoft.com/office/drawing/2014/main" id="{00000000-0008-0000-0400-000005000000}"/>
            </a:ext>
          </a:extLst>
        </xdr:cNvPr>
        <xdr:cNvPicPr>
          <a:picLocks noChangeAspect="1"/>
        </xdr:cNvPicPr>
      </xdr:nvPicPr>
      <xdr:blipFill rotWithShape="1">
        <a:blip xmlns:r="http://schemas.openxmlformats.org/officeDocument/2006/relationships" r:embed="rId3"/>
        <a:srcRect l="28847" t="51439" r="27150" b="19782"/>
        <a:stretch/>
      </xdr:blipFill>
      <xdr:spPr>
        <a:xfrm>
          <a:off x="6610350" y="381000"/>
          <a:ext cx="5724525" cy="2105026"/>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84"/>
  <sheetViews>
    <sheetView showGridLines="0" tabSelected="1" zoomScale="90" zoomScaleNormal="90" workbookViewId="0">
      <selection activeCell="J6" sqref="J6"/>
    </sheetView>
  </sheetViews>
  <sheetFormatPr baseColWidth="10" defaultColWidth="11.42578125" defaultRowHeight="14.25" x14ac:dyDescent="0.2"/>
  <cols>
    <col min="1" max="1" width="21.42578125" style="91" customWidth="1"/>
    <col min="2" max="2" width="20.85546875" style="91" customWidth="1"/>
    <col min="3" max="3" width="24.7109375" style="91" customWidth="1"/>
    <col min="4" max="4" width="11.42578125" style="91"/>
    <col min="5" max="5" width="21.28515625" style="91" customWidth="1"/>
    <col min="6" max="6" width="12.85546875" style="91" customWidth="1"/>
    <col min="7" max="7" width="26.5703125" style="91" customWidth="1"/>
    <col min="8" max="18" width="11.42578125" style="153"/>
    <col min="19" max="16384" width="11.42578125" style="91"/>
  </cols>
  <sheetData>
    <row r="1" spans="1:18" ht="21" customHeight="1" x14ac:dyDescent="0.2">
      <c r="A1" s="212"/>
      <c r="B1" s="229" t="s">
        <v>259</v>
      </c>
      <c r="C1" s="230"/>
      <c r="D1" s="230"/>
      <c r="E1" s="230"/>
      <c r="F1" s="231"/>
      <c r="G1" s="131" t="s">
        <v>272</v>
      </c>
    </row>
    <row r="2" spans="1:18" ht="23.25" customHeight="1" x14ac:dyDescent="0.2">
      <c r="A2" s="212"/>
      <c r="B2" s="232"/>
      <c r="C2" s="233"/>
      <c r="D2" s="233"/>
      <c r="E2" s="233"/>
      <c r="F2" s="234"/>
      <c r="G2" s="132" t="s">
        <v>260</v>
      </c>
    </row>
    <row r="3" spans="1:18" ht="26.25" customHeight="1" x14ac:dyDescent="0.2">
      <c r="A3" s="212"/>
      <c r="B3" s="235"/>
      <c r="C3" s="236"/>
      <c r="D3" s="236"/>
      <c r="E3" s="236"/>
      <c r="F3" s="237"/>
      <c r="G3" s="132" t="s">
        <v>274</v>
      </c>
    </row>
    <row r="4" spans="1:18" ht="23.25" customHeight="1" thickBot="1" x14ac:dyDescent="0.25">
      <c r="B4" s="213"/>
      <c r="C4" s="213"/>
      <c r="D4" s="213"/>
      <c r="E4" s="213"/>
      <c r="F4" s="213"/>
      <c r="G4" s="213"/>
    </row>
    <row r="5" spans="1:18" ht="30" customHeight="1" thickBot="1" x14ac:dyDescent="0.25">
      <c r="A5" s="217" t="s">
        <v>0</v>
      </c>
      <c r="B5" s="218"/>
      <c r="C5" s="218"/>
      <c r="D5" s="218"/>
      <c r="E5" s="218"/>
      <c r="F5" s="218"/>
      <c r="G5" s="219"/>
    </row>
    <row r="6" spans="1:18" ht="30" customHeight="1" x14ac:dyDescent="0.2">
      <c r="A6" s="92" t="s">
        <v>1</v>
      </c>
      <c r="B6" s="220"/>
      <c r="C6" s="221"/>
      <c r="D6" s="221"/>
      <c r="E6" s="221"/>
      <c r="F6" s="221"/>
      <c r="G6" s="222"/>
    </row>
    <row r="7" spans="1:18" ht="38.1" customHeight="1" x14ac:dyDescent="0.2">
      <c r="A7" s="93" t="s">
        <v>2</v>
      </c>
      <c r="B7" s="223"/>
      <c r="C7" s="224"/>
      <c r="D7" s="224"/>
      <c r="E7" s="224"/>
      <c r="F7" s="224"/>
      <c r="G7" s="225"/>
    </row>
    <row r="8" spans="1:18" ht="29.25" customHeight="1" x14ac:dyDescent="0.2">
      <c r="A8" s="93" t="s">
        <v>3</v>
      </c>
      <c r="B8" s="226"/>
      <c r="C8" s="227"/>
      <c r="D8" s="227"/>
      <c r="E8" s="227"/>
      <c r="F8" s="227"/>
      <c r="G8" s="228"/>
    </row>
    <row r="9" spans="1:18" ht="30" customHeight="1" x14ac:dyDescent="0.2">
      <c r="A9" s="93" t="s">
        <v>4</v>
      </c>
      <c r="B9" s="214"/>
      <c r="C9" s="215"/>
      <c r="D9" s="215"/>
      <c r="E9" s="215"/>
      <c r="F9" s="215"/>
      <c r="G9" s="216"/>
    </row>
    <row r="10" spans="1:18" ht="26.25" customHeight="1" x14ac:dyDescent="0.2">
      <c r="A10" s="93" t="s">
        <v>5</v>
      </c>
      <c r="B10" s="214"/>
      <c r="C10" s="215"/>
      <c r="D10" s="215"/>
      <c r="E10" s="215"/>
      <c r="F10" s="215"/>
      <c r="G10" s="216"/>
    </row>
    <row r="11" spans="1:18" ht="45" customHeight="1" x14ac:dyDescent="0.2">
      <c r="A11" s="94" t="s">
        <v>6</v>
      </c>
      <c r="B11" s="214"/>
      <c r="C11" s="215"/>
      <c r="D11" s="215"/>
      <c r="E11" s="215"/>
      <c r="F11" s="215"/>
      <c r="G11" s="216"/>
    </row>
    <row r="12" spans="1:18" ht="15" thickBot="1" x14ac:dyDescent="0.25">
      <c r="A12" s="95"/>
      <c r="B12" s="96"/>
      <c r="C12" s="96"/>
      <c r="D12" s="96"/>
      <c r="E12" s="96"/>
      <c r="F12" s="96"/>
      <c r="G12" s="97"/>
    </row>
    <row r="13" spans="1:18" ht="50.1" customHeight="1" thickBot="1" x14ac:dyDescent="0.25">
      <c r="A13" s="217" t="s">
        <v>261</v>
      </c>
      <c r="B13" s="218"/>
      <c r="C13" s="218"/>
      <c r="D13" s="218"/>
      <c r="E13" s="218"/>
      <c r="F13" s="218"/>
      <c r="G13" s="238"/>
    </row>
    <row r="14" spans="1:18" ht="15" thickBot="1" x14ac:dyDescent="0.25">
      <c r="A14" s="98"/>
      <c r="G14" s="99"/>
    </row>
    <row r="15" spans="1:18" ht="15" thickBot="1" x14ac:dyDescent="0.25">
      <c r="A15" s="270" t="s">
        <v>7</v>
      </c>
      <c r="B15" s="271"/>
      <c r="C15" s="271"/>
      <c r="D15" s="271"/>
      <c r="E15" s="271"/>
      <c r="F15" s="271"/>
      <c r="G15" s="272"/>
    </row>
    <row r="16" spans="1:18" ht="57" x14ac:dyDescent="0.2">
      <c r="A16" s="133" t="s">
        <v>8</v>
      </c>
      <c r="B16" s="134" t="s">
        <v>9</v>
      </c>
      <c r="C16" s="135" t="s">
        <v>10</v>
      </c>
      <c r="D16" s="134" t="s">
        <v>11</v>
      </c>
      <c r="E16" s="136" t="s">
        <v>12</v>
      </c>
      <c r="F16" s="134" t="s">
        <v>9</v>
      </c>
      <c r="G16" s="100" t="s">
        <v>13</v>
      </c>
      <c r="H16" s="91"/>
      <c r="I16" s="91"/>
      <c r="J16" s="91"/>
      <c r="K16" s="91"/>
      <c r="L16" s="91"/>
      <c r="M16" s="91"/>
      <c r="N16" s="91"/>
      <c r="O16" s="91"/>
      <c r="P16" s="91"/>
      <c r="Q16" s="91"/>
      <c r="R16" s="91"/>
    </row>
    <row r="17" spans="1:18" x14ac:dyDescent="0.2">
      <c r="A17" s="137"/>
      <c r="B17" s="101"/>
      <c r="C17" s="101"/>
      <c r="D17" s="101"/>
      <c r="E17" s="101"/>
      <c r="F17" s="101"/>
      <c r="G17" s="191">
        <f>+B17+D17+F17+B19+D19+F19</f>
        <v>0</v>
      </c>
      <c r="H17" s="91"/>
      <c r="I17" s="91"/>
      <c r="J17" s="91"/>
      <c r="K17" s="91"/>
      <c r="L17" s="91"/>
      <c r="M17" s="91"/>
      <c r="N17" s="91"/>
      <c r="O17" s="91"/>
      <c r="P17" s="91"/>
      <c r="Q17" s="91"/>
      <c r="R17" s="91"/>
    </row>
    <row r="18" spans="1:18" ht="28.5" x14ac:dyDescent="0.2">
      <c r="A18" s="138" t="s">
        <v>14</v>
      </c>
      <c r="B18" s="139" t="s">
        <v>9</v>
      </c>
      <c r="C18" s="140" t="s">
        <v>15</v>
      </c>
      <c r="D18" s="139" t="s">
        <v>11</v>
      </c>
      <c r="E18" s="140" t="s">
        <v>16</v>
      </c>
      <c r="F18" s="139" t="s">
        <v>9</v>
      </c>
      <c r="G18" s="192"/>
      <c r="H18" s="91"/>
      <c r="I18" s="91"/>
      <c r="J18" s="91"/>
      <c r="K18" s="91"/>
      <c r="L18" s="91"/>
      <c r="M18" s="91"/>
      <c r="N18" s="91"/>
      <c r="O18" s="91"/>
      <c r="P18" s="91"/>
      <c r="Q18" s="91"/>
      <c r="R18" s="91"/>
    </row>
    <row r="19" spans="1:18" x14ac:dyDescent="0.2">
      <c r="A19" s="141"/>
      <c r="B19" s="101"/>
      <c r="C19" s="142"/>
      <c r="D19" s="101"/>
      <c r="E19" s="143"/>
      <c r="F19" s="101"/>
      <c r="G19" s="193"/>
      <c r="H19" s="91"/>
      <c r="I19" s="91"/>
      <c r="J19" s="91"/>
      <c r="K19" s="91"/>
      <c r="L19" s="91"/>
      <c r="M19" s="91"/>
      <c r="N19" s="91"/>
      <c r="O19" s="91"/>
      <c r="P19" s="91"/>
      <c r="Q19" s="91"/>
      <c r="R19" s="91"/>
    </row>
    <row r="20" spans="1:18" x14ac:dyDescent="0.2">
      <c r="A20" s="196" t="s">
        <v>17</v>
      </c>
      <c r="B20" s="197"/>
      <c r="C20" s="197"/>
      <c r="D20" s="197"/>
      <c r="E20" s="197"/>
      <c r="F20" s="197"/>
      <c r="G20" s="198"/>
    </row>
    <row r="21" spans="1:18" ht="57" x14ac:dyDescent="0.2">
      <c r="A21" s="144" t="s">
        <v>18</v>
      </c>
      <c r="B21" s="139" t="s">
        <v>9</v>
      </c>
      <c r="C21" s="145" t="s">
        <v>10</v>
      </c>
      <c r="D21" s="139" t="s">
        <v>11</v>
      </c>
      <c r="E21" s="140" t="s">
        <v>12</v>
      </c>
      <c r="F21" s="139" t="s">
        <v>9</v>
      </c>
      <c r="G21" s="102" t="s">
        <v>13</v>
      </c>
      <c r="H21" s="91"/>
      <c r="I21" s="91"/>
      <c r="J21" s="91"/>
      <c r="K21" s="91"/>
      <c r="L21" s="91"/>
      <c r="M21" s="91"/>
      <c r="N21" s="91"/>
      <c r="O21" s="91"/>
      <c r="P21" s="91"/>
      <c r="Q21" s="91"/>
      <c r="R21" s="91"/>
    </row>
    <row r="22" spans="1:18" x14ac:dyDescent="0.2">
      <c r="A22" s="137"/>
      <c r="B22" s="101"/>
      <c r="C22" s="101"/>
      <c r="D22" s="101"/>
      <c r="E22" s="101"/>
      <c r="F22" s="101"/>
      <c r="G22" s="191">
        <f>+B22+D22+F22+B24+D24+F24</f>
        <v>0</v>
      </c>
      <c r="H22" s="91"/>
      <c r="I22" s="91"/>
      <c r="J22" s="91"/>
      <c r="K22" s="91"/>
      <c r="L22" s="91"/>
      <c r="M22" s="91"/>
      <c r="N22" s="91"/>
      <c r="O22" s="91"/>
      <c r="P22" s="91"/>
      <c r="Q22" s="91"/>
      <c r="R22" s="91"/>
    </row>
    <row r="23" spans="1:18" ht="28.5" x14ac:dyDescent="0.2">
      <c r="A23" s="138" t="s">
        <v>14</v>
      </c>
      <c r="B23" s="139" t="s">
        <v>9</v>
      </c>
      <c r="C23" s="140" t="s">
        <v>15</v>
      </c>
      <c r="D23" s="139" t="s">
        <v>11</v>
      </c>
      <c r="E23" s="140" t="s">
        <v>16</v>
      </c>
      <c r="F23" s="139" t="s">
        <v>9</v>
      </c>
      <c r="G23" s="192"/>
      <c r="H23" s="91"/>
      <c r="I23" s="91"/>
      <c r="J23" s="91"/>
      <c r="K23" s="91"/>
      <c r="L23" s="91"/>
      <c r="M23" s="91"/>
      <c r="N23" s="91"/>
      <c r="O23" s="91"/>
      <c r="P23" s="91"/>
      <c r="Q23" s="91"/>
      <c r="R23" s="91"/>
    </row>
    <row r="24" spans="1:18" x14ac:dyDescent="0.2">
      <c r="A24" s="141"/>
      <c r="B24" s="101"/>
      <c r="C24" s="146"/>
      <c r="D24" s="101"/>
      <c r="E24" s="143"/>
      <c r="F24" s="101"/>
      <c r="G24" s="193"/>
      <c r="H24" s="91"/>
      <c r="I24" s="91"/>
      <c r="J24" s="91"/>
      <c r="K24" s="91"/>
      <c r="L24" s="91"/>
      <c r="M24" s="91"/>
      <c r="N24" s="91"/>
      <c r="O24" s="91"/>
      <c r="P24" s="91"/>
      <c r="Q24" s="91"/>
      <c r="R24" s="91"/>
    </row>
    <row r="25" spans="1:18" x14ac:dyDescent="0.2">
      <c r="A25" s="98"/>
      <c r="G25" s="99"/>
    </row>
    <row r="26" spans="1:18" ht="15" customHeight="1" x14ac:dyDescent="0.2">
      <c r="A26" s="239" t="s">
        <v>19</v>
      </c>
      <c r="B26" s="147" t="s">
        <v>20</v>
      </c>
      <c r="C26" s="253" t="s">
        <v>21</v>
      </c>
      <c r="D26" s="253"/>
      <c r="E26" s="253"/>
      <c r="F26" s="253" t="s">
        <v>22</v>
      </c>
      <c r="G26" s="254"/>
    </row>
    <row r="27" spans="1:18" ht="15" customHeight="1" x14ac:dyDescent="0.2">
      <c r="A27" s="239"/>
      <c r="B27" s="194">
        <f>+G17/0.98</f>
        <v>0</v>
      </c>
      <c r="C27" s="253" t="s">
        <v>23</v>
      </c>
      <c r="D27" s="253" t="s">
        <v>23</v>
      </c>
      <c r="E27" s="253" t="s">
        <v>23</v>
      </c>
      <c r="F27" s="253" t="s">
        <v>24</v>
      </c>
      <c r="G27" s="254"/>
    </row>
    <row r="28" spans="1:18" ht="18" customHeight="1" x14ac:dyDescent="0.2">
      <c r="A28" s="239"/>
      <c r="B28" s="195"/>
      <c r="C28" s="253" t="s">
        <v>25</v>
      </c>
      <c r="D28" s="253" t="s">
        <v>25</v>
      </c>
      <c r="E28" s="253" t="s">
        <v>25</v>
      </c>
      <c r="F28" s="253" t="s">
        <v>26</v>
      </c>
      <c r="G28" s="254"/>
    </row>
    <row r="29" spans="1:18" ht="15" customHeight="1" x14ac:dyDescent="0.2">
      <c r="A29" s="239"/>
      <c r="B29" s="147" t="s">
        <v>27</v>
      </c>
      <c r="C29" s="253" t="s">
        <v>28</v>
      </c>
      <c r="D29" s="253" t="s">
        <v>28</v>
      </c>
      <c r="E29" s="253" t="s">
        <v>28</v>
      </c>
      <c r="F29" s="253" t="s">
        <v>29</v>
      </c>
      <c r="G29" s="254"/>
    </row>
    <row r="30" spans="1:18" ht="15" customHeight="1" x14ac:dyDescent="0.2">
      <c r="A30" s="239"/>
      <c r="B30" s="148">
        <f>+G22/1</f>
        <v>0</v>
      </c>
      <c r="C30" s="253" t="s">
        <v>30</v>
      </c>
      <c r="D30" s="253" t="s">
        <v>30</v>
      </c>
      <c r="E30" s="253" t="s">
        <v>30</v>
      </c>
      <c r="F30" s="253" t="s">
        <v>31</v>
      </c>
      <c r="G30" s="254"/>
    </row>
    <row r="31" spans="1:18" ht="15" thickBot="1" x14ac:dyDescent="0.25">
      <c r="A31" s="98"/>
      <c r="G31" s="99"/>
    </row>
    <row r="32" spans="1:18" ht="41.25" customHeight="1" thickBot="1" x14ac:dyDescent="0.25">
      <c r="A32" s="217" t="s">
        <v>262</v>
      </c>
      <c r="B32" s="218"/>
      <c r="C32" s="218"/>
      <c r="D32" s="218"/>
      <c r="E32" s="218"/>
      <c r="F32" s="218"/>
      <c r="G32" s="238"/>
    </row>
    <row r="33" spans="1:7" ht="7.5" customHeight="1" x14ac:dyDescent="0.2">
      <c r="A33" s="98"/>
      <c r="G33" s="99"/>
    </row>
    <row r="34" spans="1:7" ht="30" customHeight="1" x14ac:dyDescent="0.2">
      <c r="A34" s="204" t="s">
        <v>32</v>
      </c>
      <c r="B34" s="205"/>
      <c r="C34" s="205"/>
      <c r="D34" s="206"/>
      <c r="E34" s="103" t="s">
        <v>33</v>
      </c>
      <c r="F34" s="104" t="s">
        <v>9</v>
      </c>
      <c r="G34" s="273">
        <f>+F35+F36+F37+F38+F39+F40+F41+F42</f>
        <v>0.05</v>
      </c>
    </row>
    <row r="35" spans="1:7" ht="27.75" customHeight="1" x14ac:dyDescent="0.2">
      <c r="A35" s="202" t="s">
        <v>34</v>
      </c>
      <c r="B35" s="203"/>
      <c r="C35" s="203"/>
      <c r="D35" s="203"/>
      <c r="E35" s="149" t="s">
        <v>35</v>
      </c>
      <c r="F35" s="149">
        <f>IF(E35=Pesos!G75,Pesos!H75,Pesos!H76)</f>
        <v>0.05</v>
      </c>
      <c r="G35" s="274"/>
    </row>
    <row r="36" spans="1:7" ht="15" customHeight="1" x14ac:dyDescent="0.2">
      <c r="A36" s="202" t="s">
        <v>36</v>
      </c>
      <c r="B36" s="203"/>
      <c r="C36" s="203"/>
      <c r="D36" s="267"/>
      <c r="E36" s="149"/>
      <c r="F36" s="149">
        <f>IF(E36=Pesos!G77,Pesos!H77,Pesos!H78)</f>
        <v>0</v>
      </c>
      <c r="G36" s="274"/>
    </row>
    <row r="37" spans="1:7" ht="15" customHeight="1" x14ac:dyDescent="0.2">
      <c r="A37" s="202" t="s">
        <v>37</v>
      </c>
      <c r="B37" s="203"/>
      <c r="C37" s="203"/>
      <c r="D37" s="267"/>
      <c r="E37" s="149"/>
      <c r="F37" s="149">
        <f>IF(E37=Pesos!G79,Pesos!H79,Pesos!H78)</f>
        <v>0</v>
      </c>
      <c r="G37" s="274"/>
    </row>
    <row r="38" spans="1:7" ht="14.25" customHeight="1" x14ac:dyDescent="0.2">
      <c r="A38" s="202" t="s">
        <v>38</v>
      </c>
      <c r="B38" s="203"/>
      <c r="C38" s="203"/>
      <c r="D38" s="267"/>
      <c r="E38" s="149"/>
      <c r="F38" s="149">
        <f>IF(E38=Pesos!G81,Pesos!H81,Pesos!H82)</f>
        <v>0</v>
      </c>
      <c r="G38" s="274"/>
    </row>
    <row r="39" spans="1:7" ht="25.5" customHeight="1" x14ac:dyDescent="0.2">
      <c r="A39" s="207" t="s">
        <v>39</v>
      </c>
      <c r="B39" s="208"/>
      <c r="C39" s="208"/>
      <c r="D39" s="208"/>
      <c r="E39" s="149"/>
      <c r="F39" s="149">
        <f>IF(E39=Pesos!G83,Pesos!H83,Pesos!H84)</f>
        <v>0</v>
      </c>
      <c r="G39" s="274"/>
    </row>
    <row r="40" spans="1:7" ht="16.5" customHeight="1" x14ac:dyDescent="0.2">
      <c r="A40" s="276" t="s">
        <v>40</v>
      </c>
      <c r="B40" s="277"/>
      <c r="C40" s="277"/>
      <c r="D40" s="278"/>
      <c r="E40" s="149"/>
      <c r="F40" s="149">
        <f>IF(E40=Pesos!G85,Pesos!H85,Pesos!H786)</f>
        <v>0</v>
      </c>
      <c r="G40" s="274"/>
    </row>
    <row r="41" spans="1:7" ht="16.5" customHeight="1" x14ac:dyDescent="0.2">
      <c r="A41" s="207" t="s">
        <v>41</v>
      </c>
      <c r="B41" s="208"/>
      <c r="C41" s="208"/>
      <c r="D41" s="208"/>
      <c r="E41" s="149"/>
      <c r="F41" s="149">
        <f>IF(E41=Pesos!G87,Pesos!H87,Pesos!H88)</f>
        <v>0</v>
      </c>
      <c r="G41" s="274"/>
    </row>
    <row r="42" spans="1:7" ht="13.5" customHeight="1" x14ac:dyDescent="0.2">
      <c r="A42" s="207" t="s">
        <v>42</v>
      </c>
      <c r="B42" s="208"/>
      <c r="C42" s="208"/>
      <c r="D42" s="208"/>
      <c r="E42" s="149"/>
      <c r="F42" s="149" t="b">
        <f>IF(E42=Pesos!G89,Pesos!H89,IF(E42=Pesos!G90,Pesos!H90,IF(E42=Pesos!G91,Pesos!H91)))</f>
        <v>0</v>
      </c>
      <c r="G42" s="275"/>
    </row>
    <row r="43" spans="1:7" ht="9.75" customHeight="1" x14ac:dyDescent="0.2">
      <c r="A43" s="105"/>
      <c r="B43" s="150"/>
      <c r="C43" s="106"/>
      <c r="D43" s="106"/>
      <c r="G43" s="99"/>
    </row>
    <row r="44" spans="1:7" ht="27.75" customHeight="1" x14ac:dyDescent="0.2">
      <c r="A44" s="209" t="s">
        <v>263</v>
      </c>
      <c r="B44" s="210"/>
      <c r="C44" s="210"/>
      <c r="D44" s="210"/>
      <c r="E44" s="130" t="s">
        <v>33</v>
      </c>
      <c r="F44" s="104" t="s">
        <v>9</v>
      </c>
      <c r="G44" s="211">
        <f>+F45+F46+F47+F48+F49</f>
        <v>0.35</v>
      </c>
    </row>
    <row r="45" spans="1:7" ht="14.25" customHeight="1" x14ac:dyDescent="0.2">
      <c r="A45" s="268" t="s">
        <v>43</v>
      </c>
      <c r="B45" s="269"/>
      <c r="C45" s="269"/>
      <c r="D45" s="269"/>
      <c r="E45" s="151"/>
      <c r="F45" s="107">
        <f>IF(E45=Pesos!F96,Pesos!G96,Pesos!G95)</f>
        <v>0</v>
      </c>
      <c r="G45" s="211"/>
    </row>
    <row r="46" spans="1:7" ht="13.5" customHeight="1" x14ac:dyDescent="0.2">
      <c r="A46" s="268" t="s">
        <v>44</v>
      </c>
      <c r="B46" s="269"/>
      <c r="C46" s="269"/>
      <c r="D46" s="269"/>
      <c r="E46" s="151"/>
      <c r="F46" s="107">
        <f>IF(E46=Pesos!F98,Pesos!G98,Pesos!G97)</f>
        <v>0</v>
      </c>
      <c r="G46" s="211"/>
    </row>
    <row r="47" spans="1:7" x14ac:dyDescent="0.2">
      <c r="A47" s="202" t="s">
        <v>45</v>
      </c>
      <c r="B47" s="203"/>
      <c r="C47" s="203"/>
      <c r="D47" s="203"/>
      <c r="E47" s="151"/>
      <c r="F47" s="107">
        <v>0.15</v>
      </c>
      <c r="G47" s="211"/>
    </row>
    <row r="48" spans="1:7" ht="15.75" customHeight="1" x14ac:dyDescent="0.2">
      <c r="A48" s="202" t="s">
        <v>46</v>
      </c>
      <c r="B48" s="203"/>
      <c r="C48" s="203"/>
      <c r="D48" s="203"/>
      <c r="E48" s="151"/>
      <c r="F48" s="107">
        <f>IF(E48=Pesos!F102,Pesos!G102,Pesos!G101)</f>
        <v>0</v>
      </c>
      <c r="G48" s="211"/>
    </row>
    <row r="49" spans="1:7" x14ac:dyDescent="0.2">
      <c r="A49" s="202" t="s">
        <v>47</v>
      </c>
      <c r="B49" s="203"/>
      <c r="C49" s="203"/>
      <c r="D49" s="203"/>
      <c r="E49" s="151"/>
      <c r="F49" s="107">
        <v>0.2</v>
      </c>
      <c r="G49" s="211"/>
    </row>
    <row r="50" spans="1:7" x14ac:dyDescent="0.2">
      <c r="A50" s="98"/>
      <c r="G50" s="99"/>
    </row>
    <row r="51" spans="1:7" ht="15.75" customHeight="1" x14ac:dyDescent="0.2">
      <c r="A51" s="188" t="s">
        <v>48</v>
      </c>
      <c r="B51" s="199">
        <f>(G34*0.6+G44*0.4)</f>
        <v>0.16999999999999998</v>
      </c>
      <c r="C51" s="181" t="s">
        <v>21</v>
      </c>
      <c r="D51" s="182"/>
      <c r="E51" s="183"/>
      <c r="F51" s="181" t="s">
        <v>22</v>
      </c>
      <c r="G51" s="183"/>
    </row>
    <row r="52" spans="1:7" x14ac:dyDescent="0.2">
      <c r="A52" s="189"/>
      <c r="B52" s="200"/>
      <c r="C52" s="181" t="s">
        <v>23</v>
      </c>
      <c r="D52" s="182"/>
      <c r="E52" s="183"/>
      <c r="F52" s="181" t="s">
        <v>24</v>
      </c>
      <c r="G52" s="183"/>
    </row>
    <row r="53" spans="1:7" x14ac:dyDescent="0.2">
      <c r="A53" s="189"/>
      <c r="B53" s="200"/>
      <c r="C53" s="181" t="s">
        <v>25</v>
      </c>
      <c r="D53" s="182"/>
      <c r="E53" s="183"/>
      <c r="F53" s="181" t="s">
        <v>26</v>
      </c>
      <c r="G53" s="183"/>
    </row>
    <row r="54" spans="1:7" x14ac:dyDescent="0.2">
      <c r="A54" s="189"/>
      <c r="B54" s="200"/>
      <c r="C54" s="181" t="s">
        <v>49</v>
      </c>
      <c r="D54" s="182"/>
      <c r="E54" s="183"/>
      <c r="F54" s="181" t="s">
        <v>29</v>
      </c>
      <c r="G54" s="183"/>
    </row>
    <row r="55" spans="1:7" x14ac:dyDescent="0.2">
      <c r="A55" s="190"/>
      <c r="B55" s="201"/>
      <c r="C55" s="181" t="s">
        <v>30</v>
      </c>
      <c r="D55" s="182"/>
      <c r="E55" s="183"/>
      <c r="F55" s="181" t="s">
        <v>31</v>
      </c>
      <c r="G55" s="183"/>
    </row>
    <row r="56" spans="1:7" ht="15" thickBot="1" x14ac:dyDescent="0.25">
      <c r="A56" s="98"/>
      <c r="G56" s="99"/>
    </row>
    <row r="57" spans="1:7" ht="20.25" customHeight="1" thickBot="1" x14ac:dyDescent="0.25">
      <c r="A57" s="258" t="s">
        <v>50</v>
      </c>
      <c r="B57" s="259"/>
      <c r="C57" s="259"/>
      <c r="D57" s="260"/>
      <c r="E57" s="175" t="s">
        <v>51</v>
      </c>
      <c r="F57" s="176"/>
      <c r="G57" s="177"/>
    </row>
    <row r="58" spans="1:7" ht="57" x14ac:dyDescent="0.2">
      <c r="A58" s="261"/>
      <c r="B58" s="262"/>
      <c r="C58" s="262"/>
      <c r="D58" s="263"/>
      <c r="E58" s="108" t="s">
        <v>52</v>
      </c>
      <c r="F58" s="109"/>
      <c r="G58" s="112">
        <f>100%-F59</f>
        <v>1</v>
      </c>
    </row>
    <row r="59" spans="1:7" ht="29.25" thickBot="1" x14ac:dyDescent="0.25">
      <c r="A59" s="261"/>
      <c r="B59" s="262"/>
      <c r="C59" s="262"/>
      <c r="D59" s="263"/>
      <c r="E59" s="110" t="s">
        <v>53</v>
      </c>
      <c r="F59" s="111" t="b">
        <f>+IF(F58=1,0%, IF(F58=2,10%, IF(F58=3,20%,IF(F58=4,30%,IF(F58=5,30%,IF(F58=6,30%, IF(F58&gt;=7,40%)))))))</f>
        <v>0</v>
      </c>
      <c r="G59" s="112" t="str">
        <f>+IF(G58=60%,"Pobre",IF(G58=70%,"Deficiente",IF(G58=80%,"Regular",IF(G58=90%,"Bueno","Muy Bueno"))))</f>
        <v>Muy Bueno</v>
      </c>
    </row>
    <row r="60" spans="1:7" ht="21" customHeight="1" thickBot="1" x14ac:dyDescent="0.25">
      <c r="A60" s="264"/>
      <c r="B60" s="265"/>
      <c r="C60" s="265"/>
      <c r="D60" s="266"/>
      <c r="E60" s="175" t="s">
        <v>54</v>
      </c>
      <c r="F60" s="187"/>
      <c r="G60" s="152">
        <f>+(0.6*B51)+(0.4*B27)</f>
        <v>0.10199999999999999</v>
      </c>
    </row>
    <row r="61" spans="1:7" ht="15" thickBot="1" x14ac:dyDescent="0.25">
      <c r="A61" s="113"/>
      <c r="B61" s="114"/>
      <c r="C61" s="115"/>
      <c r="D61" s="115"/>
      <c r="E61" s="116"/>
      <c r="F61" s="117"/>
      <c r="G61" s="118"/>
    </row>
    <row r="62" spans="1:7" ht="15" thickBot="1" x14ac:dyDescent="0.25">
      <c r="A62" s="184" t="s">
        <v>55</v>
      </c>
      <c r="B62" s="185"/>
      <c r="C62" s="185"/>
      <c r="D62" s="185"/>
      <c r="E62" s="185"/>
      <c r="F62" s="185"/>
      <c r="G62" s="186"/>
    </row>
    <row r="63" spans="1:7" x14ac:dyDescent="0.2">
      <c r="A63" s="119"/>
      <c r="B63" s="120"/>
      <c r="G63" s="99"/>
    </row>
    <row r="64" spans="1:7" ht="51" customHeight="1" x14ac:dyDescent="0.2">
      <c r="A64" s="255" t="s">
        <v>56</v>
      </c>
      <c r="B64" s="256"/>
      <c r="C64" s="256"/>
      <c r="D64" s="256"/>
      <c r="E64" s="256"/>
      <c r="F64" s="256"/>
      <c r="G64" s="257"/>
    </row>
    <row r="65" spans="1:7" x14ac:dyDescent="0.2">
      <c r="A65" s="178" t="s">
        <v>57</v>
      </c>
      <c r="B65" s="179"/>
      <c r="C65" s="179"/>
      <c r="D65" s="179"/>
      <c r="E65" s="179"/>
      <c r="F65" s="179"/>
      <c r="G65" s="180"/>
    </row>
    <row r="66" spans="1:7" ht="42.75" x14ac:dyDescent="0.2">
      <c r="A66" s="121" t="s">
        <v>58</v>
      </c>
      <c r="B66" s="90" t="s">
        <v>59</v>
      </c>
      <c r="C66" s="90" t="s">
        <v>60</v>
      </c>
      <c r="D66" s="90" t="s">
        <v>61</v>
      </c>
      <c r="E66" s="90" t="s">
        <v>62</v>
      </c>
      <c r="F66" s="90" t="s">
        <v>63</v>
      </c>
      <c r="G66" s="90" t="s">
        <v>64</v>
      </c>
    </row>
    <row r="67" spans="1:7" x14ac:dyDescent="0.2">
      <c r="A67" s="121"/>
      <c r="B67" s="90"/>
      <c r="C67" s="90"/>
      <c r="D67" s="90"/>
      <c r="E67" s="90"/>
      <c r="F67" s="122"/>
      <c r="G67" s="90"/>
    </row>
    <row r="68" spans="1:7" x14ac:dyDescent="0.2">
      <c r="A68" s="121"/>
      <c r="B68" s="90"/>
      <c r="C68" s="90"/>
      <c r="D68" s="90"/>
      <c r="E68" s="90"/>
      <c r="F68" s="122"/>
      <c r="G68" s="90"/>
    </row>
    <row r="69" spans="1:7" x14ac:dyDescent="0.2">
      <c r="A69" s="121"/>
      <c r="B69" s="90"/>
      <c r="C69" s="90"/>
      <c r="D69" s="90"/>
      <c r="E69" s="90"/>
      <c r="F69" s="122"/>
      <c r="G69" s="90"/>
    </row>
    <row r="70" spans="1:7" x14ac:dyDescent="0.2">
      <c r="A70" s="121"/>
      <c r="B70" s="90"/>
      <c r="C70" s="90"/>
      <c r="D70" s="90"/>
      <c r="E70" s="90"/>
      <c r="F70" s="122"/>
      <c r="G70" s="90"/>
    </row>
    <row r="71" spans="1:7" x14ac:dyDescent="0.2">
      <c r="A71" s="121"/>
      <c r="B71" s="90"/>
      <c r="C71" s="90"/>
      <c r="D71" s="90"/>
      <c r="E71" s="90"/>
      <c r="F71" s="122"/>
      <c r="G71" s="90"/>
    </row>
    <row r="72" spans="1:7" x14ac:dyDescent="0.2">
      <c r="A72" s="121"/>
      <c r="B72" s="90"/>
      <c r="C72" s="90"/>
      <c r="D72" s="90"/>
      <c r="E72" s="90"/>
      <c r="F72" s="122"/>
      <c r="G72" s="90"/>
    </row>
    <row r="73" spans="1:7" x14ac:dyDescent="0.2">
      <c r="A73" s="121"/>
      <c r="B73" s="90"/>
      <c r="C73" s="90"/>
      <c r="D73" s="90"/>
      <c r="E73" s="90"/>
      <c r="F73" s="122"/>
      <c r="G73" s="90"/>
    </row>
    <row r="74" spans="1:7" x14ac:dyDescent="0.2">
      <c r="A74" s="121"/>
      <c r="B74" s="90"/>
      <c r="C74" s="90"/>
      <c r="D74" s="90"/>
      <c r="E74" s="90"/>
      <c r="F74" s="122"/>
      <c r="G74" s="90"/>
    </row>
    <row r="75" spans="1:7" ht="11.25" customHeight="1" x14ac:dyDescent="0.2">
      <c r="A75" s="98"/>
      <c r="G75" s="99"/>
    </row>
    <row r="76" spans="1:7" x14ac:dyDescent="0.2">
      <c r="A76" s="252" t="s">
        <v>65</v>
      </c>
      <c r="B76" s="252"/>
      <c r="C76" s="252"/>
      <c r="D76" s="252"/>
      <c r="E76" s="252"/>
      <c r="F76" s="252"/>
      <c r="G76" s="252"/>
    </row>
    <row r="77" spans="1:7" x14ac:dyDescent="0.2">
      <c r="A77" s="240" t="s">
        <v>66</v>
      </c>
      <c r="B77" s="241"/>
      <c r="C77" s="242"/>
      <c r="D77" s="243" t="s">
        <v>67</v>
      </c>
      <c r="E77" s="244"/>
      <c r="F77" s="244"/>
      <c r="G77" s="245"/>
    </row>
    <row r="78" spans="1:7" x14ac:dyDescent="0.2">
      <c r="A78" s="240"/>
      <c r="B78" s="241"/>
      <c r="C78" s="242"/>
      <c r="D78" s="243"/>
      <c r="E78" s="244"/>
      <c r="F78" s="244"/>
      <c r="G78" s="245"/>
    </row>
    <row r="79" spans="1:7" x14ac:dyDescent="0.2">
      <c r="A79" s="246" t="s">
        <v>68</v>
      </c>
      <c r="B79" s="247"/>
      <c r="C79" s="247"/>
      <c r="D79" s="247"/>
      <c r="E79" s="247"/>
      <c r="F79" s="247"/>
      <c r="G79" s="248"/>
    </row>
    <row r="80" spans="1:7" ht="13.5" customHeight="1" x14ac:dyDescent="0.2">
      <c r="A80" s="240" t="s">
        <v>66</v>
      </c>
      <c r="B80" s="241"/>
      <c r="C80" s="242"/>
      <c r="D80" s="243" t="s">
        <v>69</v>
      </c>
      <c r="E80" s="244"/>
      <c r="F80" s="244"/>
      <c r="G80" s="245"/>
    </row>
    <row r="81" spans="1:7" ht="28.5" customHeight="1" x14ac:dyDescent="0.2">
      <c r="A81" s="249"/>
      <c r="B81" s="250"/>
      <c r="C81" s="251"/>
      <c r="D81" s="243"/>
      <c r="E81" s="244"/>
      <c r="F81" s="244"/>
      <c r="G81" s="245"/>
    </row>
    <row r="82" spans="1:7" x14ac:dyDescent="0.2">
      <c r="A82" s="240"/>
      <c r="B82" s="241"/>
      <c r="C82" s="242"/>
      <c r="D82" s="243"/>
      <c r="E82" s="244"/>
      <c r="F82" s="244"/>
      <c r="G82" s="245"/>
    </row>
    <row r="83" spans="1:7" x14ac:dyDescent="0.2">
      <c r="A83" s="123"/>
      <c r="B83" s="124"/>
      <c r="C83" s="125"/>
      <c r="D83" s="126"/>
      <c r="E83" s="127"/>
      <c r="F83" s="127"/>
      <c r="G83" s="128"/>
    </row>
    <row r="84" spans="1:7" ht="15" thickBot="1" x14ac:dyDescent="0.25">
      <c r="A84" s="129" t="s">
        <v>70</v>
      </c>
      <c r="B84" s="172"/>
      <c r="C84" s="173"/>
      <c r="D84" s="173"/>
      <c r="E84" s="173"/>
      <c r="F84" s="173"/>
      <c r="G84" s="174"/>
    </row>
  </sheetData>
  <mergeCells count="76">
    <mergeCell ref="A15:G15"/>
    <mergeCell ref="B11:G11"/>
    <mergeCell ref="F30:G30"/>
    <mergeCell ref="G34:G42"/>
    <mergeCell ref="A40:D40"/>
    <mergeCell ref="C29:E29"/>
    <mergeCell ref="F29:G29"/>
    <mergeCell ref="C30:E30"/>
    <mergeCell ref="A37:D37"/>
    <mergeCell ref="A32:G32"/>
    <mergeCell ref="A36:D36"/>
    <mergeCell ref="C26:E26"/>
    <mergeCell ref="F26:G26"/>
    <mergeCell ref="C27:E27"/>
    <mergeCell ref="F27:G27"/>
    <mergeCell ref="C28:E28"/>
    <mergeCell ref="F28:G28"/>
    <mergeCell ref="A64:G64"/>
    <mergeCell ref="F51:G51"/>
    <mergeCell ref="C55:E55"/>
    <mergeCell ref="F55:G55"/>
    <mergeCell ref="A57:D60"/>
    <mergeCell ref="A38:D38"/>
    <mergeCell ref="A41:D41"/>
    <mergeCell ref="A48:D48"/>
    <mergeCell ref="C53:E53"/>
    <mergeCell ref="A45:D45"/>
    <mergeCell ref="A46:D46"/>
    <mergeCell ref="A13:G13"/>
    <mergeCell ref="A26:A30"/>
    <mergeCell ref="A82:C82"/>
    <mergeCell ref="D82:G82"/>
    <mergeCell ref="A80:C80"/>
    <mergeCell ref="D80:G80"/>
    <mergeCell ref="D77:G77"/>
    <mergeCell ref="A78:C78"/>
    <mergeCell ref="D78:G78"/>
    <mergeCell ref="A79:G79"/>
    <mergeCell ref="A81:C81"/>
    <mergeCell ref="D81:G81"/>
    <mergeCell ref="F53:G53"/>
    <mergeCell ref="F54:G54"/>
    <mergeCell ref="A76:G76"/>
    <mergeCell ref="A77:C77"/>
    <mergeCell ref="A1:A3"/>
    <mergeCell ref="B4:G4"/>
    <mergeCell ref="B10:G10"/>
    <mergeCell ref="A5:G5"/>
    <mergeCell ref="B6:G6"/>
    <mergeCell ref="B7:G7"/>
    <mergeCell ref="B8:G8"/>
    <mergeCell ref="B9:G9"/>
    <mergeCell ref="B1:F3"/>
    <mergeCell ref="G17:G19"/>
    <mergeCell ref="B27:B28"/>
    <mergeCell ref="A20:G20"/>
    <mergeCell ref="G22:G24"/>
    <mergeCell ref="B51:B55"/>
    <mergeCell ref="C51:E51"/>
    <mergeCell ref="C52:E52"/>
    <mergeCell ref="F52:G52"/>
    <mergeCell ref="A35:D35"/>
    <mergeCell ref="A34:D34"/>
    <mergeCell ref="A39:D39"/>
    <mergeCell ref="A47:D47"/>
    <mergeCell ref="A42:D42"/>
    <mergeCell ref="A44:D44"/>
    <mergeCell ref="G44:G49"/>
    <mergeCell ref="A49:D49"/>
    <mergeCell ref="B84:G84"/>
    <mergeCell ref="E57:G57"/>
    <mergeCell ref="A65:G65"/>
    <mergeCell ref="C54:E54"/>
    <mergeCell ref="A62:G62"/>
    <mergeCell ref="E60:F60"/>
    <mergeCell ref="A51:A55"/>
  </mergeCells>
  <pageMargins left="0.23622047244094491" right="0.23622047244094491" top="0.74803149606299213" bottom="0.74803149606299213" header="0.31496062992125984" footer="0.31496062992125984"/>
  <pageSetup scale="90" orientation="portrait" r:id="rId1"/>
  <drawing r:id="rId2"/>
  <legacyDrawing r:id="rId3"/>
  <extLst>
    <ext xmlns:x14="http://schemas.microsoft.com/office/spreadsheetml/2009/9/main" uri="{CCE6A557-97BC-4b89-ADB6-D9C93CAAB3DF}">
      <x14:dataValidations xmlns:xm="http://schemas.microsoft.com/office/excel/2006/main" count="22">
        <x14:dataValidation type="list" allowBlank="1" showInputMessage="1" showErrorMessage="1" xr:uid="{00000000-0002-0000-0100-000001000000}">
          <x14:formula1>
            <xm:f>Pesos!$F$48:$F$49</xm:f>
          </x14:formula1>
          <xm:sqref>E45:E49</xm:sqref>
        </x14:dataValidation>
        <x14:dataValidation type="list" allowBlank="1" showInputMessage="1" showErrorMessage="1" xr:uid="{00000000-0002-0000-0100-000008000000}">
          <x14:formula1>
            <xm:f>Pesos!$G$89:$G$91</xm:f>
          </x14:formula1>
          <xm:sqref>E42</xm:sqref>
        </x14:dataValidation>
        <x14:dataValidation type="list" allowBlank="1" showInputMessage="1" showErrorMessage="1" xr:uid="{00000000-0002-0000-0100-000009000000}">
          <x14:formula1>
            <xm:f>Pesos!$G$75:$G$76</xm:f>
          </x14:formula1>
          <xm:sqref>E35</xm:sqref>
        </x14:dataValidation>
        <x14:dataValidation type="list" allowBlank="1" showInputMessage="1" showErrorMessage="1" xr:uid="{00000000-0002-0000-0100-00000A000000}">
          <x14:formula1>
            <xm:f>Pesos!$G$77:$G$78</xm:f>
          </x14:formula1>
          <xm:sqref>E36</xm:sqref>
        </x14:dataValidation>
        <x14:dataValidation type="list" allowBlank="1" showInputMessage="1" showErrorMessage="1" xr:uid="{00000000-0002-0000-0100-00000B000000}">
          <x14:formula1>
            <xm:f>Pesos!$G$79:$G$80</xm:f>
          </x14:formula1>
          <xm:sqref>E37</xm:sqref>
        </x14:dataValidation>
        <x14:dataValidation type="list" allowBlank="1" showInputMessage="1" showErrorMessage="1" xr:uid="{00000000-0002-0000-0100-00000C000000}">
          <x14:formula1>
            <xm:f>Pesos!$G$81:$G$82</xm:f>
          </x14:formula1>
          <xm:sqref>E38</xm:sqref>
        </x14:dataValidation>
        <x14:dataValidation type="list" allowBlank="1" showInputMessage="1" showErrorMessage="1" xr:uid="{00000000-0002-0000-0100-00000D000000}">
          <x14:formula1>
            <xm:f>Pesos!$G$83:$G$84</xm:f>
          </x14:formula1>
          <xm:sqref>E39</xm:sqref>
        </x14:dataValidation>
        <x14:dataValidation type="list" allowBlank="1" showInputMessage="1" showErrorMessage="1" xr:uid="{00000000-0002-0000-0100-00000E000000}">
          <x14:formula1>
            <xm:f>Pesos!$G$85:$G$86</xm:f>
          </x14:formula1>
          <xm:sqref>E40</xm:sqref>
        </x14:dataValidation>
        <x14:dataValidation type="list" allowBlank="1" showInputMessage="1" showErrorMessage="1" xr:uid="{00000000-0002-0000-0100-00000F000000}">
          <x14:formula1>
            <xm:f>Pesos!$G$87:$G$88</xm:f>
          </x14:formula1>
          <xm:sqref>E41</xm:sqref>
        </x14:dataValidation>
        <x14:dataValidation type="list" allowBlank="1" showInputMessage="1" showErrorMessage="1" xr:uid="{FCDAEA33-9AE2-4030-B535-A675A324190F}">
          <x14:formula1>
            <xm:f>Escalas!$F$23:$F$24</xm:f>
          </x14:formula1>
          <xm:sqref>B67:B74</xm:sqref>
        </x14:dataValidation>
        <x14:dataValidation type="list" allowBlank="1" showInputMessage="1" showErrorMessage="1" xr:uid="{B3FE6AD2-BAED-43D9-BDFD-1DDF7B390CA6}">
          <x14:formula1>
            <xm:f>Escalas!$D$18:$D$20</xm:f>
          </x14:formula1>
          <xm:sqref>D67:D74 C17</xm:sqref>
        </x14:dataValidation>
        <x14:dataValidation type="list" allowBlank="1" showInputMessage="1" showErrorMessage="1" xr:uid="{BEA60C7C-80F1-49BC-B802-C82910581D66}">
          <x14:formula1>
            <xm:f>Escalas!$C$18:$C$20</xm:f>
          </x14:formula1>
          <xm:sqref>E67:E74 A17</xm:sqref>
        </x14:dataValidation>
        <x14:dataValidation type="list" allowBlank="1" showInputMessage="1" showErrorMessage="1" xr:uid="{2EAAD69C-0D28-45A5-B746-7F2CE881A555}">
          <x14:formula1>
            <xm:f>Escalas!$E$18:$E$19</xm:f>
          </x14:formula1>
          <xm:sqref>A19</xm:sqref>
        </x14:dataValidation>
        <x14:dataValidation type="list" allowBlank="1" showInputMessage="1" showErrorMessage="1" xr:uid="{55EF0318-0272-4D84-87BB-14371298C217}">
          <x14:formula1>
            <xm:f>Escalas!$H$18:$H$19</xm:f>
          </x14:formula1>
          <xm:sqref>C67:C74 E17</xm:sqref>
        </x14:dataValidation>
        <x14:dataValidation type="list" allowBlank="1" showInputMessage="1" showErrorMessage="1" xr:uid="{1F644963-93FD-4D70-9330-E7D7BCC4CBB2}">
          <x14:formula1>
            <xm:f>Escalas!$F$18:$F$20</xm:f>
          </x14:formula1>
          <xm:sqref>F67:F74 C19</xm:sqref>
        </x14:dataValidation>
        <x14:dataValidation type="list" allowBlank="1" showInputMessage="1" showErrorMessage="1" xr:uid="{AADCAE56-6FC3-41D9-9F77-38334FEEEA22}">
          <x14:formula1>
            <xm:f>Escalas!$G$18:$G$20</xm:f>
          </x14:formula1>
          <xm:sqref>E19</xm:sqref>
        </x14:dataValidation>
        <x14:dataValidation type="list" allowBlank="1" showInputMessage="1" showErrorMessage="1" xr:uid="{FB152801-D6BF-4226-BFE8-A66B87ECB647}">
          <x14:formula1>
            <xm:f>Escalas!$C$34:$C$36</xm:f>
          </x14:formula1>
          <xm:sqref>A22</xm:sqref>
        </x14:dataValidation>
        <x14:dataValidation type="list" allowBlank="1" showInputMessage="1" showErrorMessage="1" xr:uid="{A1938D99-3B80-4F76-8F8F-C711D5F4A51A}">
          <x14:formula1>
            <xm:f>Escalas!$D$34:$D$36</xm:f>
          </x14:formula1>
          <xm:sqref>C22</xm:sqref>
        </x14:dataValidation>
        <x14:dataValidation type="list" allowBlank="1" showInputMessage="1" showErrorMessage="1" xr:uid="{1C2E73DE-2A3A-40F3-8181-DC2043D05868}">
          <x14:formula1>
            <xm:f>Escalas!$H$34:$H$36</xm:f>
          </x14:formula1>
          <xm:sqref>E22</xm:sqref>
        </x14:dataValidation>
        <x14:dataValidation type="list" allowBlank="1" showInputMessage="1" showErrorMessage="1" xr:uid="{3FD8A918-F6BD-45A7-9A39-89CEFA08D2BA}">
          <x14:formula1>
            <xm:f>Escalas!$E$34:$E$36</xm:f>
          </x14:formula1>
          <xm:sqref>A24</xm:sqref>
        </x14:dataValidation>
        <x14:dataValidation type="list" allowBlank="1" showInputMessage="1" showErrorMessage="1" xr:uid="{9BF02499-7EE2-4B8F-9CEF-4FAB21FD4363}">
          <x14:formula1>
            <xm:f>Escalas!$F$34:$F$36</xm:f>
          </x14:formula1>
          <xm:sqref>C24</xm:sqref>
        </x14:dataValidation>
        <x14:dataValidation type="list" allowBlank="1" showInputMessage="1" showErrorMessage="1" xr:uid="{819ED70C-1049-43A4-8082-7391D1F9E604}">
          <x14:formula1>
            <xm:f>Escalas!$G$34:$G$36</xm:f>
          </x14:formula1>
          <xm:sqref>E24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9D17AA-5DEF-4FFF-A418-22443691A0D3}">
  <dimension ref="A1:D15"/>
  <sheetViews>
    <sheetView workbookViewId="0">
      <selection activeCell="D3" sqref="D3"/>
    </sheetView>
  </sheetViews>
  <sheetFormatPr baseColWidth="10" defaultColWidth="11.42578125" defaultRowHeight="14.25" x14ac:dyDescent="0.2"/>
  <cols>
    <col min="1" max="1" width="33.28515625" style="91" customWidth="1"/>
    <col min="2" max="2" width="45.5703125" style="155" customWidth="1"/>
    <col min="3" max="3" width="19.7109375" style="154" customWidth="1"/>
    <col min="4" max="4" width="24.42578125" style="154" bestFit="1" customWidth="1"/>
    <col min="5" max="16384" width="11.42578125" style="91"/>
  </cols>
  <sheetData>
    <row r="1" spans="1:4" ht="15.95" customHeight="1" x14ac:dyDescent="0.2">
      <c r="A1" s="212"/>
      <c r="B1" s="279" t="s">
        <v>271</v>
      </c>
      <c r="C1" s="279"/>
      <c r="D1" s="131" t="s">
        <v>272</v>
      </c>
    </row>
    <row r="2" spans="1:4" ht="17.45" customHeight="1" x14ac:dyDescent="0.2">
      <c r="A2" s="212"/>
      <c r="B2" s="279"/>
      <c r="C2" s="279"/>
      <c r="D2" s="132" t="s">
        <v>260</v>
      </c>
    </row>
    <row r="3" spans="1:4" ht="19.5" customHeight="1" x14ac:dyDescent="0.2">
      <c r="A3" s="212"/>
      <c r="B3" s="279"/>
      <c r="C3" s="279"/>
      <c r="D3" s="132" t="s">
        <v>274</v>
      </c>
    </row>
    <row r="5" spans="1:4" ht="42.75" x14ac:dyDescent="0.2">
      <c r="A5" s="156" t="s">
        <v>72</v>
      </c>
      <c r="B5" s="156" t="s">
        <v>73</v>
      </c>
      <c r="C5" s="90" t="s">
        <v>74</v>
      </c>
      <c r="D5" s="90" t="s">
        <v>50</v>
      </c>
    </row>
    <row r="6" spans="1:4" ht="85.5" x14ac:dyDescent="0.2">
      <c r="A6" s="157" t="s">
        <v>75</v>
      </c>
      <c r="B6" s="158" t="s">
        <v>76</v>
      </c>
      <c r="C6" s="159">
        <f>'(Nombre riesgo- nombre control)'!B27</f>
        <v>0</v>
      </c>
      <c r="D6" s="159">
        <f>'(Nombre riesgo- nombre control)'!G58</f>
        <v>1</v>
      </c>
    </row>
    <row r="7" spans="1:4" ht="57" x14ac:dyDescent="0.2">
      <c r="A7" s="160" t="s">
        <v>77</v>
      </c>
      <c r="B7" s="158" t="s">
        <v>78</v>
      </c>
      <c r="C7" s="159" t="e">
        <f>#REF!</f>
        <v>#REF!</v>
      </c>
      <c r="D7" s="159" t="e">
        <f>#REF!</f>
        <v>#REF!</v>
      </c>
    </row>
    <row r="8" spans="1:4" ht="55.5" customHeight="1" x14ac:dyDescent="0.2">
      <c r="A8" s="280" t="s">
        <v>79</v>
      </c>
      <c r="B8" s="158" t="s">
        <v>80</v>
      </c>
      <c r="C8" s="159" t="e">
        <f>#REF!</f>
        <v>#REF!</v>
      </c>
      <c r="D8" s="159" t="e">
        <f>#REF!</f>
        <v>#REF!</v>
      </c>
    </row>
    <row r="9" spans="1:4" ht="28.5" x14ac:dyDescent="0.2">
      <c r="A9" s="280"/>
      <c r="B9" s="158" t="s">
        <v>81</v>
      </c>
      <c r="C9" s="159" t="e">
        <f>#REF!</f>
        <v>#REF!</v>
      </c>
      <c r="D9" s="159" t="e">
        <f>#REF!</f>
        <v>#REF!</v>
      </c>
    </row>
    <row r="10" spans="1:4" ht="40.5" customHeight="1" x14ac:dyDescent="0.2">
      <c r="A10" s="158" t="s">
        <v>82</v>
      </c>
      <c r="B10" s="158" t="s">
        <v>83</v>
      </c>
      <c r="C10" s="159" t="e">
        <f>#REF!</f>
        <v>#REF!</v>
      </c>
      <c r="D10" s="159" t="e">
        <f>#REF!</f>
        <v>#REF!</v>
      </c>
    </row>
    <row r="11" spans="1:4" ht="40.5" customHeight="1" x14ac:dyDescent="0.2">
      <c r="A11" s="158" t="s">
        <v>84</v>
      </c>
      <c r="B11" s="158" t="s">
        <v>85</v>
      </c>
      <c r="C11" s="159" t="e">
        <f>#REF!</f>
        <v>#REF!</v>
      </c>
      <c r="D11" s="159" t="e">
        <f>#REF!</f>
        <v>#REF!</v>
      </c>
    </row>
    <row r="12" spans="1:4" ht="42.75" x14ac:dyDescent="0.2">
      <c r="A12" s="161" t="s">
        <v>86</v>
      </c>
      <c r="B12" s="158" t="s">
        <v>87</v>
      </c>
      <c r="C12" s="159" t="e">
        <f>#REF!</f>
        <v>#REF!</v>
      </c>
      <c r="D12" s="159" t="e">
        <f>#REF!</f>
        <v>#REF!</v>
      </c>
    </row>
    <row r="13" spans="1:4" ht="28.5" x14ac:dyDescent="0.2">
      <c r="A13" s="280" t="s">
        <v>88</v>
      </c>
      <c r="B13" s="158" t="s">
        <v>89</v>
      </c>
      <c r="C13" s="159" t="e">
        <f>#REF!</f>
        <v>#REF!</v>
      </c>
      <c r="D13" s="159" t="e">
        <f>#REF!</f>
        <v>#REF!</v>
      </c>
    </row>
    <row r="14" spans="1:4" ht="57" x14ac:dyDescent="0.2">
      <c r="A14" s="280"/>
      <c r="B14" s="158" t="s">
        <v>90</v>
      </c>
      <c r="C14" s="159" t="e">
        <f>#REF!</f>
        <v>#REF!</v>
      </c>
      <c r="D14" s="159" t="e">
        <f>#REF!</f>
        <v>#REF!</v>
      </c>
    </row>
    <row r="15" spans="1:4" x14ac:dyDescent="0.2">
      <c r="A15" s="281" t="s">
        <v>91</v>
      </c>
      <c r="B15" s="281"/>
      <c r="C15" s="162" t="e">
        <f>AVERAGE(C6:C14)</f>
        <v>#REF!</v>
      </c>
      <c r="D15" s="162" t="e">
        <f>AVERAGE(D6:D14)</f>
        <v>#REF!</v>
      </c>
    </row>
  </sheetData>
  <mergeCells count="5">
    <mergeCell ref="A1:A3"/>
    <mergeCell ref="B1:C3"/>
    <mergeCell ref="A8:A9"/>
    <mergeCell ref="A13:A14"/>
    <mergeCell ref="A15:B15"/>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59280C-A65F-4BEC-8087-E62F11F42EC1}">
  <dimension ref="B2:J8"/>
  <sheetViews>
    <sheetView workbookViewId="0">
      <selection activeCell="H15" sqref="H15"/>
    </sheetView>
  </sheetViews>
  <sheetFormatPr baseColWidth="10" defaultColWidth="9.140625" defaultRowHeight="15" x14ac:dyDescent="0.25"/>
  <cols>
    <col min="3" max="3" width="13" bestFit="1" customWidth="1"/>
    <col min="4" max="4" width="12" customWidth="1"/>
    <col min="9" max="9" width="15.5703125" customWidth="1"/>
    <col min="10" max="10" width="24.5703125" customWidth="1"/>
  </cols>
  <sheetData>
    <row r="2" spans="2:10" ht="23.45" customHeight="1" x14ac:dyDescent="0.25">
      <c r="B2" s="284" t="s">
        <v>264</v>
      </c>
      <c r="C2" s="285"/>
      <c r="D2" s="286"/>
      <c r="E2" s="293" t="s">
        <v>270</v>
      </c>
      <c r="F2" s="293"/>
      <c r="G2" s="293"/>
      <c r="H2" s="293"/>
      <c r="I2" s="294"/>
      <c r="J2" s="131" t="s">
        <v>272</v>
      </c>
    </row>
    <row r="3" spans="2:10" ht="24" customHeight="1" x14ac:dyDescent="0.25">
      <c r="B3" s="287"/>
      <c r="C3" s="288"/>
      <c r="D3" s="289"/>
      <c r="E3" s="295"/>
      <c r="F3" s="295"/>
      <c r="G3" s="295"/>
      <c r="H3" s="295"/>
      <c r="I3" s="296"/>
      <c r="J3" s="132" t="s">
        <v>260</v>
      </c>
    </row>
    <row r="4" spans="2:10" ht="25.5" customHeight="1" x14ac:dyDescent="0.25">
      <c r="B4" s="290"/>
      <c r="C4" s="291"/>
      <c r="D4" s="292"/>
      <c r="E4" s="297" t="s">
        <v>273</v>
      </c>
      <c r="F4" s="298"/>
      <c r="G4" s="298"/>
      <c r="H4" s="298"/>
      <c r="I4" s="299"/>
      <c r="J4" s="132" t="s">
        <v>274</v>
      </c>
    </row>
    <row r="5" spans="2:10" x14ac:dyDescent="0.25">
      <c r="B5" s="165" t="s">
        <v>265</v>
      </c>
      <c r="C5" s="166"/>
      <c r="D5" s="166"/>
      <c r="E5" s="167"/>
      <c r="F5" s="167"/>
      <c r="G5" s="167"/>
      <c r="H5" s="167"/>
      <c r="I5" s="167"/>
      <c r="J5" s="168"/>
    </row>
    <row r="6" spans="2:10" x14ac:dyDescent="0.25">
      <c r="B6" s="163" t="s">
        <v>266</v>
      </c>
      <c r="C6" s="164" t="s">
        <v>267</v>
      </c>
      <c r="D6" s="300" t="s">
        <v>268</v>
      </c>
      <c r="E6" s="300"/>
      <c r="F6" s="300"/>
      <c r="G6" s="300"/>
      <c r="H6" s="300"/>
      <c r="I6" s="300"/>
      <c r="J6" s="301"/>
    </row>
    <row r="7" spans="2:10" s="169" customFormat="1" x14ac:dyDescent="0.25">
      <c r="B7" s="170">
        <v>1</v>
      </c>
      <c r="C7" s="171">
        <v>44477</v>
      </c>
      <c r="D7" s="282" t="s">
        <v>269</v>
      </c>
      <c r="E7" s="282"/>
      <c r="F7" s="282"/>
      <c r="G7" s="282"/>
      <c r="H7" s="282"/>
      <c r="I7" s="282"/>
      <c r="J7" s="283"/>
    </row>
    <row r="8" spans="2:10" s="169" customFormat="1" x14ac:dyDescent="0.25">
      <c r="B8" s="170">
        <v>2</v>
      </c>
      <c r="C8" s="171">
        <v>45714</v>
      </c>
      <c r="D8" s="282" t="s">
        <v>71</v>
      </c>
      <c r="E8" s="282"/>
      <c r="F8" s="282"/>
      <c r="G8" s="282"/>
      <c r="H8" s="282"/>
      <c r="I8" s="282"/>
      <c r="J8" s="283"/>
    </row>
  </sheetData>
  <mergeCells count="6">
    <mergeCell ref="D8:J8"/>
    <mergeCell ref="B2:D4"/>
    <mergeCell ref="E2:I3"/>
    <mergeCell ref="E4:I4"/>
    <mergeCell ref="D6:J6"/>
    <mergeCell ref="D7:J7"/>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C1:L110"/>
  <sheetViews>
    <sheetView workbookViewId="0">
      <selection activeCell="A36" sqref="A36"/>
    </sheetView>
  </sheetViews>
  <sheetFormatPr baseColWidth="10" defaultColWidth="11.42578125" defaultRowHeight="15" x14ac:dyDescent="0.25"/>
  <cols>
    <col min="3" max="3" width="21.140625" customWidth="1"/>
    <col min="4" max="4" width="27.7109375" customWidth="1"/>
    <col min="5" max="5" width="27" customWidth="1"/>
    <col min="6" max="6" width="34.140625" customWidth="1"/>
    <col min="9" max="9" width="22" customWidth="1"/>
    <col min="10" max="10" width="20.42578125" customWidth="1"/>
    <col min="11" max="11" width="18.28515625" customWidth="1"/>
    <col min="12" max="12" width="16.85546875" customWidth="1"/>
  </cols>
  <sheetData>
    <row r="1" spans="3:6" x14ac:dyDescent="0.25">
      <c r="C1" s="4"/>
      <c r="D1" s="4"/>
      <c r="E1" s="4"/>
      <c r="F1" s="4"/>
    </row>
    <row r="2" spans="3:6" x14ac:dyDescent="0.25">
      <c r="C2" s="4"/>
      <c r="D2" s="4"/>
      <c r="E2" s="4"/>
      <c r="F2" s="4"/>
    </row>
    <row r="3" spans="3:6" x14ac:dyDescent="0.25">
      <c r="C3" s="4"/>
      <c r="D3" s="4"/>
      <c r="E3" s="4"/>
      <c r="F3" s="4"/>
    </row>
    <row r="4" spans="3:6" x14ac:dyDescent="0.25">
      <c r="C4" s="4"/>
      <c r="D4" s="4"/>
      <c r="E4" s="4"/>
      <c r="F4" s="4"/>
    </row>
    <row r="5" spans="3:6" x14ac:dyDescent="0.25">
      <c r="C5" s="4"/>
      <c r="D5" s="4"/>
      <c r="E5" s="4"/>
      <c r="F5" s="4"/>
    </row>
    <row r="6" spans="3:6" x14ac:dyDescent="0.25">
      <c r="C6" s="4"/>
      <c r="D6" s="4"/>
      <c r="E6" s="4"/>
      <c r="F6" s="4"/>
    </row>
    <row r="7" spans="3:6" x14ac:dyDescent="0.25">
      <c r="C7" s="4"/>
      <c r="D7" s="4"/>
      <c r="E7" s="4"/>
      <c r="F7" s="4"/>
    </row>
    <row r="8" spans="3:6" x14ac:dyDescent="0.25">
      <c r="C8" s="4"/>
      <c r="D8" s="4"/>
      <c r="E8" s="4"/>
      <c r="F8" s="4"/>
    </row>
    <row r="9" spans="3:6" x14ac:dyDescent="0.25">
      <c r="C9" s="4"/>
      <c r="D9" s="4"/>
      <c r="E9" s="4"/>
      <c r="F9" s="4"/>
    </row>
    <row r="10" spans="3:6" x14ac:dyDescent="0.25">
      <c r="C10" s="4"/>
      <c r="D10" s="4"/>
      <c r="E10" s="4"/>
      <c r="F10" s="4"/>
    </row>
    <row r="11" spans="3:6" x14ac:dyDescent="0.25">
      <c r="C11" s="4"/>
      <c r="D11" s="4"/>
      <c r="E11" s="4"/>
      <c r="F11" s="4"/>
    </row>
    <row r="12" spans="3:6" x14ac:dyDescent="0.25">
      <c r="C12" s="4"/>
      <c r="D12" s="4"/>
      <c r="E12" s="4"/>
      <c r="F12" s="4"/>
    </row>
    <row r="13" spans="3:6" x14ac:dyDescent="0.25">
      <c r="C13" s="4"/>
      <c r="D13" s="4"/>
      <c r="E13" s="4"/>
      <c r="F13" s="4"/>
    </row>
    <row r="14" spans="3:6" x14ac:dyDescent="0.25">
      <c r="C14" s="4"/>
      <c r="D14" s="4"/>
      <c r="E14" s="4"/>
      <c r="F14" s="4"/>
    </row>
    <row r="15" spans="3:6" x14ac:dyDescent="0.25">
      <c r="C15" s="2" t="s">
        <v>92</v>
      </c>
      <c r="D15" s="4"/>
      <c r="E15" s="4"/>
      <c r="F15" s="4"/>
    </row>
    <row r="16" spans="3:6" x14ac:dyDescent="0.25">
      <c r="C16" s="4"/>
      <c r="D16" s="4"/>
      <c r="E16" s="4"/>
      <c r="F16" s="4"/>
    </row>
    <row r="17" spans="3:12" x14ac:dyDescent="0.25">
      <c r="C17" s="2" t="s">
        <v>93</v>
      </c>
      <c r="D17" s="2" t="s">
        <v>94</v>
      </c>
      <c r="E17" s="2" t="s">
        <v>95</v>
      </c>
      <c r="F17" s="2" t="s">
        <v>63</v>
      </c>
      <c r="G17" s="2" t="s">
        <v>96</v>
      </c>
      <c r="H17" s="2" t="s">
        <v>60</v>
      </c>
      <c r="I17" s="2" t="s">
        <v>48</v>
      </c>
      <c r="J17" s="2" t="s">
        <v>97</v>
      </c>
      <c r="K17" s="2" t="s">
        <v>98</v>
      </c>
    </row>
    <row r="18" spans="3:12" x14ac:dyDescent="0.25">
      <c r="C18" t="s">
        <v>99</v>
      </c>
      <c r="D18" t="s">
        <v>100</v>
      </c>
      <c r="E18" t="s">
        <v>101</v>
      </c>
      <c r="F18" t="s">
        <v>102</v>
      </c>
      <c r="G18" t="s">
        <v>103</v>
      </c>
      <c r="H18" t="s">
        <v>104</v>
      </c>
      <c r="I18" s="3" t="s">
        <v>105</v>
      </c>
      <c r="J18" s="3" t="s">
        <v>106</v>
      </c>
      <c r="K18" s="3" t="s">
        <v>107</v>
      </c>
      <c r="L18" t="s">
        <v>108</v>
      </c>
    </row>
    <row r="19" spans="3:12" x14ac:dyDescent="0.25">
      <c r="C19" t="s">
        <v>109</v>
      </c>
      <c r="D19" t="s">
        <v>110</v>
      </c>
      <c r="E19" t="s">
        <v>111</v>
      </c>
      <c r="F19" t="s">
        <v>112</v>
      </c>
      <c r="G19" t="s">
        <v>113</v>
      </c>
      <c r="H19" t="s">
        <v>114</v>
      </c>
      <c r="I19" s="3" t="s">
        <v>115</v>
      </c>
      <c r="J19" s="3" t="s">
        <v>116</v>
      </c>
      <c r="K19" s="4" t="s">
        <v>117</v>
      </c>
      <c r="L19" t="s">
        <v>118</v>
      </c>
    </row>
    <row r="20" spans="3:12" x14ac:dyDescent="0.25">
      <c r="C20" t="s">
        <v>119</v>
      </c>
      <c r="D20" t="s">
        <v>120</v>
      </c>
      <c r="F20" t="s">
        <v>121</v>
      </c>
      <c r="G20" t="s">
        <v>122</v>
      </c>
      <c r="I20" s="3" t="s">
        <v>123</v>
      </c>
      <c r="J20" s="3" t="s">
        <v>124</v>
      </c>
      <c r="K20" s="4" t="s">
        <v>125</v>
      </c>
      <c r="L20" t="s">
        <v>126</v>
      </c>
    </row>
    <row r="21" spans="3:12" x14ac:dyDescent="0.25">
      <c r="I21" s="3" t="s">
        <v>127</v>
      </c>
      <c r="K21" s="4" t="s">
        <v>128</v>
      </c>
    </row>
    <row r="22" spans="3:12" x14ac:dyDescent="0.25">
      <c r="F22" s="84" t="s">
        <v>59</v>
      </c>
      <c r="K22" s="4" t="s">
        <v>129</v>
      </c>
    </row>
    <row r="23" spans="3:12" x14ac:dyDescent="0.25">
      <c r="C23" s="6" t="s">
        <v>130</v>
      </c>
      <c r="D23" s="7" t="s">
        <v>131</v>
      </c>
      <c r="F23" t="s">
        <v>132</v>
      </c>
    </row>
    <row r="24" spans="3:12" x14ac:dyDescent="0.25">
      <c r="C24" s="8" t="s">
        <v>133</v>
      </c>
      <c r="D24" s="8">
        <v>2</v>
      </c>
      <c r="F24" t="s">
        <v>134</v>
      </c>
    </row>
    <row r="25" spans="3:12" x14ac:dyDescent="0.25">
      <c r="C25" s="8" t="s">
        <v>135</v>
      </c>
      <c r="D25" s="8">
        <v>3</v>
      </c>
    </row>
    <row r="26" spans="3:12" x14ac:dyDescent="0.25">
      <c r="C26" s="8" t="s">
        <v>136</v>
      </c>
      <c r="D26" s="8">
        <v>4</v>
      </c>
    </row>
    <row r="27" spans="3:12" x14ac:dyDescent="0.25">
      <c r="C27" s="8" t="s">
        <v>137</v>
      </c>
      <c r="D27" s="8">
        <v>5</v>
      </c>
    </row>
    <row r="28" spans="3:12" x14ac:dyDescent="0.25">
      <c r="C28" s="8" t="s">
        <v>120</v>
      </c>
      <c r="D28" s="8">
        <v>1</v>
      </c>
    </row>
    <row r="29" spans="3:12" x14ac:dyDescent="0.25">
      <c r="C29" s="8" t="s">
        <v>138</v>
      </c>
      <c r="D29" s="8">
        <v>0</v>
      </c>
    </row>
    <row r="31" spans="3:12" x14ac:dyDescent="0.25">
      <c r="C31" s="2" t="s">
        <v>27</v>
      </c>
      <c r="D31" s="4"/>
      <c r="E31" s="4"/>
      <c r="F31" s="4"/>
    </row>
    <row r="32" spans="3:12" x14ac:dyDescent="0.25">
      <c r="C32" s="4"/>
      <c r="D32" s="4"/>
      <c r="E32" s="4"/>
      <c r="F32" s="4"/>
    </row>
    <row r="33" spans="3:12" x14ac:dyDescent="0.25">
      <c r="C33" s="2" t="s">
        <v>93</v>
      </c>
      <c r="D33" s="2" t="s">
        <v>94</v>
      </c>
      <c r="E33" s="2" t="s">
        <v>95</v>
      </c>
      <c r="F33" s="2" t="s">
        <v>63</v>
      </c>
      <c r="G33" s="2" t="s">
        <v>96</v>
      </c>
      <c r="H33" s="2" t="s">
        <v>60</v>
      </c>
      <c r="I33" s="2" t="s">
        <v>48</v>
      </c>
      <c r="J33" s="2" t="s">
        <v>97</v>
      </c>
      <c r="K33" s="2" t="s">
        <v>98</v>
      </c>
    </row>
    <row r="34" spans="3:12" x14ac:dyDescent="0.25">
      <c r="C34" t="s">
        <v>99</v>
      </c>
      <c r="D34" t="s">
        <v>100</v>
      </c>
      <c r="E34" t="s">
        <v>101</v>
      </c>
      <c r="F34" t="s">
        <v>139</v>
      </c>
      <c r="G34" t="s">
        <v>103</v>
      </c>
      <c r="H34" t="s">
        <v>140</v>
      </c>
      <c r="I34" s="3" t="s">
        <v>105</v>
      </c>
      <c r="J34" s="3" t="s">
        <v>106</v>
      </c>
      <c r="K34" s="3" t="s">
        <v>107</v>
      </c>
      <c r="L34" t="s">
        <v>108</v>
      </c>
    </row>
    <row r="35" spans="3:12" x14ac:dyDescent="0.25">
      <c r="C35" t="s">
        <v>109</v>
      </c>
      <c r="D35" t="s">
        <v>110</v>
      </c>
      <c r="E35" t="s">
        <v>141</v>
      </c>
      <c r="F35" t="s">
        <v>142</v>
      </c>
      <c r="G35" t="s">
        <v>113</v>
      </c>
      <c r="H35" t="s">
        <v>143</v>
      </c>
      <c r="I35" s="3" t="s">
        <v>115</v>
      </c>
      <c r="J35" s="3" t="s">
        <v>116</v>
      </c>
      <c r="K35" s="4" t="s">
        <v>117</v>
      </c>
      <c r="L35" t="s">
        <v>118</v>
      </c>
    </row>
    <row r="36" spans="3:12" x14ac:dyDescent="0.25">
      <c r="C36" t="s">
        <v>119</v>
      </c>
      <c r="D36" t="s">
        <v>120</v>
      </c>
      <c r="E36" t="s">
        <v>144</v>
      </c>
      <c r="F36" t="s">
        <v>145</v>
      </c>
      <c r="G36" t="s">
        <v>122</v>
      </c>
      <c r="H36" t="s">
        <v>114</v>
      </c>
      <c r="I36" s="3" t="s">
        <v>123</v>
      </c>
      <c r="J36" s="3" t="s">
        <v>124</v>
      </c>
      <c r="K36" s="4" t="s">
        <v>125</v>
      </c>
      <c r="L36" t="s">
        <v>126</v>
      </c>
    </row>
    <row r="37" spans="3:12" x14ac:dyDescent="0.25">
      <c r="I37" s="3" t="s">
        <v>127</v>
      </c>
      <c r="K37" s="4" t="s">
        <v>128</v>
      </c>
    </row>
    <row r="38" spans="3:12" x14ac:dyDescent="0.25">
      <c r="F38" s="84" t="s">
        <v>59</v>
      </c>
      <c r="K38" s="4" t="s">
        <v>129</v>
      </c>
    </row>
    <row r="39" spans="3:12" x14ac:dyDescent="0.25">
      <c r="C39" s="6" t="s">
        <v>130</v>
      </c>
      <c r="D39" s="7" t="s">
        <v>131</v>
      </c>
      <c r="F39" t="s">
        <v>132</v>
      </c>
    </row>
    <row r="40" spans="3:12" x14ac:dyDescent="0.25">
      <c r="C40" s="8" t="s">
        <v>133</v>
      </c>
      <c r="D40" s="8">
        <v>2</v>
      </c>
      <c r="F40" t="s">
        <v>134</v>
      </c>
    </row>
    <row r="41" spans="3:12" x14ac:dyDescent="0.25">
      <c r="C41" s="8" t="s">
        <v>135</v>
      </c>
      <c r="D41" s="8">
        <v>3</v>
      </c>
    </row>
    <row r="42" spans="3:12" x14ac:dyDescent="0.25">
      <c r="C42" s="8" t="s">
        <v>136</v>
      </c>
      <c r="D42" s="8">
        <v>4</v>
      </c>
    </row>
    <row r="43" spans="3:12" x14ac:dyDescent="0.25">
      <c r="C43" s="8" t="s">
        <v>137</v>
      </c>
      <c r="D43" s="8">
        <v>5</v>
      </c>
    </row>
    <row r="44" spans="3:12" x14ac:dyDescent="0.25">
      <c r="C44" s="8" t="s">
        <v>120</v>
      </c>
      <c r="D44" s="8">
        <v>1</v>
      </c>
    </row>
    <row r="45" spans="3:12" x14ac:dyDescent="0.25">
      <c r="C45" s="8" t="s">
        <v>138</v>
      </c>
      <c r="D45" s="8">
        <v>0</v>
      </c>
    </row>
    <row r="47" spans="3:12" ht="27" customHeight="1" x14ac:dyDescent="0.25">
      <c r="F47" s="312" t="s">
        <v>146</v>
      </c>
      <c r="G47" s="313"/>
      <c r="H47" s="313"/>
      <c r="I47" s="313"/>
      <c r="J47" s="313"/>
      <c r="K47" s="314"/>
    </row>
    <row r="48" spans="3:12" x14ac:dyDescent="0.25">
      <c r="F48" s="19" t="s">
        <v>105</v>
      </c>
      <c r="G48" s="315" t="s">
        <v>147</v>
      </c>
      <c r="H48" s="316"/>
      <c r="I48" s="316"/>
      <c r="J48" s="316"/>
      <c r="K48" s="317"/>
    </row>
    <row r="49" spans="3:11" ht="23.25" customHeight="1" x14ac:dyDescent="0.25">
      <c r="F49" s="19" t="s">
        <v>115</v>
      </c>
      <c r="G49" s="315" t="s">
        <v>148</v>
      </c>
      <c r="H49" s="316"/>
      <c r="I49" s="316"/>
      <c r="J49" s="316"/>
      <c r="K49" s="317"/>
    </row>
    <row r="50" spans="3:11" ht="21.75" customHeight="1" x14ac:dyDescent="0.25">
      <c r="F50" s="19" t="s">
        <v>123</v>
      </c>
      <c r="G50" s="315" t="s">
        <v>149</v>
      </c>
      <c r="H50" s="316"/>
      <c r="I50" s="316"/>
      <c r="J50" s="316"/>
      <c r="K50" s="317"/>
    </row>
    <row r="51" spans="3:11" ht="22.5" customHeight="1" x14ac:dyDescent="0.25">
      <c r="F51" s="19" t="s">
        <v>127</v>
      </c>
      <c r="G51" s="315" t="s">
        <v>150</v>
      </c>
      <c r="H51" s="316"/>
      <c r="I51" s="316"/>
      <c r="J51" s="316"/>
      <c r="K51" s="317"/>
    </row>
    <row r="52" spans="3:11" ht="15" customHeight="1" x14ac:dyDescent="0.25"/>
    <row r="53" spans="3:11" ht="15" customHeight="1" x14ac:dyDescent="0.25"/>
    <row r="54" spans="3:11" ht="29.25" customHeight="1" x14ac:dyDescent="0.25">
      <c r="F54" s="318" t="s">
        <v>151</v>
      </c>
      <c r="G54" s="319"/>
      <c r="H54" s="319"/>
      <c r="I54" s="319"/>
      <c r="J54" s="319"/>
      <c r="K54" s="319"/>
    </row>
    <row r="55" spans="3:11" ht="54" customHeight="1" x14ac:dyDescent="0.25">
      <c r="F55" s="16" t="s">
        <v>106</v>
      </c>
      <c r="G55" s="302" t="s">
        <v>152</v>
      </c>
      <c r="H55" s="302"/>
      <c r="I55" s="302"/>
      <c r="J55" s="302"/>
      <c r="K55" s="302"/>
    </row>
    <row r="56" spans="3:11" ht="47.25" customHeight="1" x14ac:dyDescent="0.25">
      <c r="F56" s="16" t="s">
        <v>116</v>
      </c>
      <c r="G56" s="302" t="s">
        <v>153</v>
      </c>
      <c r="H56" s="302"/>
      <c r="I56" s="302"/>
      <c r="J56" s="302"/>
      <c r="K56" s="302"/>
    </row>
    <row r="57" spans="3:11" ht="54" customHeight="1" x14ac:dyDescent="0.25">
      <c r="F57" s="16" t="s">
        <v>124</v>
      </c>
      <c r="G57" s="302" t="s">
        <v>154</v>
      </c>
      <c r="H57" s="302"/>
      <c r="I57" s="302"/>
      <c r="J57" s="302"/>
      <c r="K57" s="302"/>
    </row>
    <row r="58" spans="3:11" ht="15" customHeight="1" x14ac:dyDescent="0.25">
      <c r="F58" s="3"/>
      <c r="G58" s="18"/>
      <c r="H58" s="18"/>
      <c r="I58" s="18"/>
      <c r="J58" s="18"/>
    </row>
    <row r="59" spans="3:11" ht="15" customHeight="1" x14ac:dyDescent="0.25">
      <c r="F59" s="3"/>
      <c r="G59" s="18"/>
      <c r="H59" s="18"/>
      <c r="I59" s="18"/>
      <c r="J59" s="18"/>
    </row>
    <row r="61" spans="3:11" ht="44.25" customHeight="1" x14ac:dyDescent="0.25">
      <c r="C61" s="310" t="s">
        <v>155</v>
      </c>
      <c r="D61" s="310"/>
      <c r="E61" s="310"/>
      <c r="F61" s="310"/>
    </row>
    <row r="62" spans="3:11" x14ac:dyDescent="0.25">
      <c r="C62" s="9" t="s">
        <v>156</v>
      </c>
      <c r="D62" s="311" t="s">
        <v>157</v>
      </c>
      <c r="E62" s="311"/>
      <c r="F62" s="311"/>
    </row>
    <row r="63" spans="3:11" ht="24.75" customHeight="1" x14ac:dyDescent="0.25">
      <c r="C63" s="10" t="s">
        <v>158</v>
      </c>
      <c r="D63" s="306" t="s">
        <v>159</v>
      </c>
      <c r="E63" s="306"/>
      <c r="F63" s="306"/>
    </row>
    <row r="64" spans="3:11" x14ac:dyDescent="0.25">
      <c r="C64" s="10" t="s">
        <v>160</v>
      </c>
      <c r="D64" s="306" t="s">
        <v>161</v>
      </c>
      <c r="E64" s="306"/>
      <c r="F64" s="306"/>
    </row>
    <row r="65" spans="3:6" x14ac:dyDescent="0.25">
      <c r="C65" s="10" t="s">
        <v>162</v>
      </c>
      <c r="D65" s="306" t="s">
        <v>163</v>
      </c>
      <c r="E65" s="306"/>
      <c r="F65" s="306"/>
    </row>
    <row r="66" spans="3:6" x14ac:dyDescent="0.25">
      <c r="C66" s="10" t="s">
        <v>164</v>
      </c>
      <c r="D66" s="306" t="s">
        <v>165</v>
      </c>
      <c r="E66" s="306"/>
      <c r="F66" s="306"/>
    </row>
    <row r="67" spans="3:6" x14ac:dyDescent="0.25">
      <c r="C67" s="10" t="s">
        <v>166</v>
      </c>
      <c r="D67" s="306" t="s">
        <v>167</v>
      </c>
      <c r="E67" s="306"/>
      <c r="F67" s="306"/>
    </row>
    <row r="70" spans="3:6" ht="37.5" customHeight="1" x14ac:dyDescent="0.25">
      <c r="C70" s="310" t="s">
        <v>168</v>
      </c>
      <c r="D70" s="310"/>
      <c r="E70" s="310"/>
      <c r="F70" s="310"/>
    </row>
    <row r="72" spans="3:6" x14ac:dyDescent="0.25">
      <c r="C72" s="9" t="s">
        <v>156</v>
      </c>
      <c r="D72" s="311" t="s">
        <v>157</v>
      </c>
      <c r="E72" s="311"/>
      <c r="F72" s="311"/>
    </row>
    <row r="73" spans="3:6" x14ac:dyDescent="0.25">
      <c r="C73" s="10" t="s">
        <v>169</v>
      </c>
      <c r="D73" s="306" t="s">
        <v>170</v>
      </c>
      <c r="E73" s="306"/>
      <c r="F73" s="306"/>
    </row>
    <row r="74" spans="3:6" x14ac:dyDescent="0.25">
      <c r="C74" s="10" t="s">
        <v>171</v>
      </c>
      <c r="D74" s="306" t="s">
        <v>172</v>
      </c>
      <c r="E74" s="306"/>
      <c r="F74" s="306"/>
    </row>
    <row r="75" spans="3:6" ht="28.5" customHeight="1" x14ac:dyDescent="0.25">
      <c r="C75" s="10" t="s">
        <v>173</v>
      </c>
      <c r="D75" s="306" t="s">
        <v>174</v>
      </c>
      <c r="E75" s="306"/>
      <c r="F75" s="306"/>
    </row>
    <row r="76" spans="3:6" x14ac:dyDescent="0.25">
      <c r="C76" s="10" t="s">
        <v>175</v>
      </c>
      <c r="D76" s="306" t="s">
        <v>176</v>
      </c>
      <c r="E76" s="306"/>
      <c r="F76" s="306"/>
    </row>
    <row r="77" spans="3:6" x14ac:dyDescent="0.25">
      <c r="C77" s="10" t="s">
        <v>177</v>
      </c>
      <c r="D77" s="306" t="s">
        <v>178</v>
      </c>
      <c r="E77" s="306"/>
      <c r="F77" s="306"/>
    </row>
    <row r="81" spans="3:6" x14ac:dyDescent="0.25">
      <c r="C81" s="307" t="s">
        <v>179</v>
      </c>
      <c r="D81" s="307"/>
      <c r="E81" s="307" t="s">
        <v>180</v>
      </c>
      <c r="F81" s="307"/>
    </row>
    <row r="82" spans="3:6" x14ac:dyDescent="0.25">
      <c r="C82" s="11" t="s">
        <v>181</v>
      </c>
      <c r="D82" s="11" t="s">
        <v>157</v>
      </c>
      <c r="E82" s="11" t="s">
        <v>182</v>
      </c>
      <c r="F82" s="11" t="s">
        <v>183</v>
      </c>
    </row>
    <row r="83" spans="3:6" ht="28.5" customHeight="1" x14ac:dyDescent="0.25">
      <c r="C83" s="304" t="s">
        <v>184</v>
      </c>
      <c r="D83" s="308" t="s">
        <v>185</v>
      </c>
      <c r="E83" s="12" t="s">
        <v>119</v>
      </c>
      <c r="F83" s="13">
        <v>5</v>
      </c>
    </row>
    <row r="84" spans="3:6" ht="31.5" customHeight="1" x14ac:dyDescent="0.25">
      <c r="C84" s="304"/>
      <c r="D84" s="308"/>
      <c r="E84" s="12" t="s">
        <v>186</v>
      </c>
      <c r="F84" s="13">
        <v>4</v>
      </c>
    </row>
    <row r="85" spans="3:6" ht="36" customHeight="1" x14ac:dyDescent="0.25">
      <c r="C85" s="304" t="s">
        <v>187</v>
      </c>
      <c r="D85" s="305" t="s">
        <v>188</v>
      </c>
      <c r="E85" s="12" t="s">
        <v>119</v>
      </c>
      <c r="F85" s="13">
        <v>3</v>
      </c>
    </row>
    <row r="86" spans="3:6" ht="46.5" customHeight="1" x14ac:dyDescent="0.25">
      <c r="C86" s="304"/>
      <c r="D86" s="305"/>
      <c r="E86" s="12" t="s">
        <v>186</v>
      </c>
      <c r="F86" s="13">
        <v>2</v>
      </c>
    </row>
    <row r="87" spans="3:6" ht="63.75" x14ac:dyDescent="0.25">
      <c r="C87" s="14" t="s">
        <v>189</v>
      </c>
      <c r="D87" s="10" t="s">
        <v>190</v>
      </c>
      <c r="E87" s="12"/>
      <c r="F87" s="13">
        <v>1</v>
      </c>
    </row>
    <row r="90" spans="3:6" ht="26.25" customHeight="1" x14ac:dyDescent="0.25">
      <c r="C90" s="15" t="s">
        <v>191</v>
      </c>
      <c r="D90" s="309" t="s">
        <v>192</v>
      </c>
      <c r="E90" s="309"/>
      <c r="F90" s="309"/>
    </row>
    <row r="91" spans="3:6" ht="13.5" customHeight="1" x14ac:dyDescent="0.25">
      <c r="C91" s="15">
        <v>0</v>
      </c>
      <c r="D91" s="303" t="s">
        <v>193</v>
      </c>
      <c r="E91" s="303"/>
      <c r="F91" s="303"/>
    </row>
    <row r="92" spans="3:6" x14ac:dyDescent="0.25">
      <c r="C92" s="15" t="s">
        <v>194</v>
      </c>
      <c r="D92" s="303"/>
      <c r="E92" s="303"/>
      <c r="F92" s="303"/>
    </row>
    <row r="93" spans="3:6" ht="24" customHeight="1" x14ac:dyDescent="0.25">
      <c r="C93" s="15">
        <v>1</v>
      </c>
      <c r="D93" s="303" t="s">
        <v>195</v>
      </c>
      <c r="E93" s="303"/>
      <c r="F93" s="303"/>
    </row>
    <row r="94" spans="3:6" x14ac:dyDescent="0.25">
      <c r="C94" s="15" t="s">
        <v>196</v>
      </c>
      <c r="D94" s="303"/>
      <c r="E94" s="303"/>
      <c r="F94" s="303"/>
    </row>
    <row r="95" spans="3:6" ht="49.5" customHeight="1" x14ac:dyDescent="0.25">
      <c r="C95" s="15">
        <v>2</v>
      </c>
      <c r="D95" s="303" t="s">
        <v>197</v>
      </c>
      <c r="E95" s="303"/>
      <c r="F95" s="303"/>
    </row>
    <row r="96" spans="3:6" ht="25.5" x14ac:dyDescent="0.25">
      <c r="C96" s="15" t="s">
        <v>198</v>
      </c>
      <c r="D96" s="303"/>
      <c r="E96" s="303"/>
      <c r="F96" s="303"/>
    </row>
    <row r="97" spans="3:9" ht="57.75" customHeight="1" x14ac:dyDescent="0.25">
      <c r="C97" s="15">
        <v>3</v>
      </c>
      <c r="D97" s="303" t="s">
        <v>199</v>
      </c>
      <c r="E97" s="303"/>
      <c r="F97" s="303"/>
    </row>
    <row r="98" spans="3:9" x14ac:dyDescent="0.25">
      <c r="C98" s="15" t="s">
        <v>200</v>
      </c>
      <c r="D98" s="303"/>
      <c r="E98" s="303"/>
      <c r="F98" s="303"/>
    </row>
    <row r="99" spans="3:9" ht="61.5" customHeight="1" x14ac:dyDescent="0.25">
      <c r="C99" s="15">
        <v>4</v>
      </c>
      <c r="D99" s="303" t="s">
        <v>201</v>
      </c>
      <c r="E99" s="303"/>
      <c r="F99" s="303"/>
    </row>
    <row r="100" spans="3:9" ht="25.5" x14ac:dyDescent="0.25">
      <c r="C100" s="15" t="s">
        <v>202</v>
      </c>
      <c r="D100" s="303"/>
      <c r="E100" s="303"/>
      <c r="F100" s="303"/>
    </row>
    <row r="101" spans="3:9" ht="71.25" customHeight="1" x14ac:dyDescent="0.25">
      <c r="C101" s="15">
        <v>5</v>
      </c>
      <c r="D101" s="303" t="s">
        <v>203</v>
      </c>
      <c r="E101" s="303"/>
      <c r="F101" s="303"/>
    </row>
    <row r="102" spans="3:9" x14ac:dyDescent="0.25">
      <c r="C102" s="15" t="s">
        <v>204</v>
      </c>
      <c r="D102" s="303"/>
      <c r="E102" s="303"/>
      <c r="F102" s="303"/>
    </row>
    <row r="106" spans="3:9" x14ac:dyDescent="0.25">
      <c r="C106" s="5" t="s">
        <v>205</v>
      </c>
      <c r="D106" s="302" t="s">
        <v>206</v>
      </c>
      <c r="E106" s="302"/>
      <c r="F106" s="302"/>
      <c r="G106" s="302"/>
      <c r="H106" s="302"/>
      <c r="I106" s="17">
        <v>1</v>
      </c>
    </row>
    <row r="107" spans="3:9" x14ac:dyDescent="0.25">
      <c r="C107" s="16" t="s">
        <v>106</v>
      </c>
      <c r="D107" s="302" t="s">
        <v>152</v>
      </c>
      <c r="E107" s="302"/>
      <c r="F107" s="302"/>
      <c r="G107" s="302"/>
      <c r="H107" s="302"/>
      <c r="I107" s="17">
        <v>0.92</v>
      </c>
    </row>
    <row r="108" spans="3:9" x14ac:dyDescent="0.25">
      <c r="C108" s="16" t="s">
        <v>116</v>
      </c>
      <c r="D108" s="302" t="s">
        <v>153</v>
      </c>
      <c r="E108" s="302"/>
      <c r="F108" s="302"/>
      <c r="G108" s="302"/>
      <c r="H108" s="302"/>
      <c r="I108" s="17">
        <v>0.81</v>
      </c>
    </row>
    <row r="109" spans="3:9" x14ac:dyDescent="0.25">
      <c r="C109" s="16" t="s">
        <v>124</v>
      </c>
      <c r="D109" s="302" t="s">
        <v>154</v>
      </c>
      <c r="E109" s="302"/>
      <c r="F109" s="302"/>
      <c r="G109" s="302"/>
      <c r="H109" s="302"/>
      <c r="I109" s="17">
        <v>0.57999999999999996</v>
      </c>
    </row>
    <row r="110" spans="3:9" x14ac:dyDescent="0.25">
      <c r="C110" s="16" t="s">
        <v>207</v>
      </c>
      <c r="D110" s="302" t="s">
        <v>208</v>
      </c>
      <c r="E110" s="302"/>
      <c r="F110" s="302"/>
      <c r="G110" s="302"/>
      <c r="H110" s="302"/>
      <c r="I110" s="17">
        <v>0.12</v>
      </c>
    </row>
  </sheetData>
  <mergeCells count="41">
    <mergeCell ref="F47:K47"/>
    <mergeCell ref="G48:K48"/>
    <mergeCell ref="G49:K49"/>
    <mergeCell ref="G50:K50"/>
    <mergeCell ref="F54:K54"/>
    <mergeCell ref="G51:K51"/>
    <mergeCell ref="G55:K55"/>
    <mergeCell ref="G56:K56"/>
    <mergeCell ref="G57:K57"/>
    <mergeCell ref="D99:F100"/>
    <mergeCell ref="D74:F74"/>
    <mergeCell ref="C61:F61"/>
    <mergeCell ref="D63:F63"/>
    <mergeCell ref="D64:F64"/>
    <mergeCell ref="D65:F65"/>
    <mergeCell ref="D66:F66"/>
    <mergeCell ref="D67:F67"/>
    <mergeCell ref="D62:F62"/>
    <mergeCell ref="C70:F70"/>
    <mergeCell ref="D72:F72"/>
    <mergeCell ref="D73:F73"/>
    <mergeCell ref="D101:F102"/>
    <mergeCell ref="C85:C86"/>
    <mergeCell ref="D85:D86"/>
    <mergeCell ref="D75:F75"/>
    <mergeCell ref="D76:F76"/>
    <mergeCell ref="D77:F77"/>
    <mergeCell ref="C81:D81"/>
    <mergeCell ref="E81:F81"/>
    <mergeCell ref="C83:C84"/>
    <mergeCell ref="D83:D84"/>
    <mergeCell ref="D90:F90"/>
    <mergeCell ref="D91:F92"/>
    <mergeCell ref="D93:F94"/>
    <mergeCell ref="D95:F96"/>
    <mergeCell ref="D97:F98"/>
    <mergeCell ref="D106:H106"/>
    <mergeCell ref="D107:H107"/>
    <mergeCell ref="D108:H108"/>
    <mergeCell ref="D109:H109"/>
    <mergeCell ref="D110:H110"/>
  </mergeCells>
  <pageMargins left="0.7" right="0.7" top="0.75" bottom="0.75" header="0.3" footer="0.3"/>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Y104"/>
  <sheetViews>
    <sheetView workbookViewId="0">
      <selection activeCell="P10" sqref="P10"/>
    </sheetView>
  </sheetViews>
  <sheetFormatPr baseColWidth="10" defaultColWidth="11.42578125" defaultRowHeight="15" x14ac:dyDescent="0.25"/>
  <cols>
    <col min="3" max="3" width="15.7109375" customWidth="1"/>
    <col min="4" max="4" width="14.140625" customWidth="1"/>
    <col min="8" max="8" width="15.140625" customWidth="1"/>
    <col min="11" max="11" width="14.7109375" customWidth="1"/>
    <col min="12" max="12" width="24.42578125" customWidth="1"/>
    <col min="16" max="16" width="9" customWidth="1"/>
    <col min="17" max="17" width="7.42578125" customWidth="1"/>
    <col min="18" max="18" width="12.28515625" customWidth="1"/>
    <col min="19" max="19" width="11.42578125" customWidth="1"/>
    <col min="20" max="20" width="11.7109375" customWidth="1"/>
    <col min="22" max="22" width="11" customWidth="1"/>
    <col min="23" max="23" width="14.28515625" customWidth="1"/>
    <col min="24" max="24" width="15" customWidth="1"/>
  </cols>
  <sheetData>
    <row r="1" spans="2:25" x14ac:dyDescent="0.25">
      <c r="C1" s="84" t="s">
        <v>92</v>
      </c>
    </row>
    <row r="2" spans="2:25" x14ac:dyDescent="0.25">
      <c r="G2" s="81">
        <f>G6</f>
        <v>0</v>
      </c>
      <c r="I2" s="81">
        <f>I6</f>
        <v>0.25</v>
      </c>
      <c r="M2" s="81">
        <f>M6</f>
        <v>0</v>
      </c>
      <c r="O2" s="81">
        <f>O6</f>
        <v>0.16</v>
      </c>
    </row>
    <row r="3" spans="2:25" x14ac:dyDescent="0.25">
      <c r="C3" s="23"/>
      <c r="D3" s="349" t="s">
        <v>209</v>
      </c>
      <c r="E3" s="349"/>
      <c r="F3" s="349" t="s">
        <v>210</v>
      </c>
      <c r="G3" s="349"/>
      <c r="H3" s="349" t="s">
        <v>211</v>
      </c>
      <c r="I3" s="349"/>
      <c r="J3" s="349" t="s">
        <v>212</v>
      </c>
      <c r="K3" s="349"/>
      <c r="L3" s="349" t="s">
        <v>213</v>
      </c>
      <c r="M3" s="349"/>
      <c r="N3" s="349" t="s">
        <v>214</v>
      </c>
      <c r="O3" s="349"/>
    </row>
    <row r="4" spans="2:25" ht="24" x14ac:dyDescent="0.25">
      <c r="C4" s="26">
        <v>3</v>
      </c>
      <c r="D4" s="25" t="s">
        <v>103</v>
      </c>
      <c r="E4" s="24">
        <v>0</v>
      </c>
      <c r="F4" s="25" t="s">
        <v>114</v>
      </c>
      <c r="G4" s="24">
        <v>0</v>
      </c>
      <c r="H4" s="25" t="s">
        <v>119</v>
      </c>
      <c r="I4" s="24">
        <v>0.49</v>
      </c>
      <c r="J4" s="25" t="s">
        <v>102</v>
      </c>
      <c r="K4" s="24">
        <v>0</v>
      </c>
      <c r="L4" s="25" t="s">
        <v>111</v>
      </c>
      <c r="M4" s="24">
        <v>0</v>
      </c>
      <c r="N4" s="25" t="s">
        <v>100</v>
      </c>
      <c r="O4" s="24">
        <v>0.49</v>
      </c>
      <c r="P4">
        <f>+E4+G4+I4+K4+M4+O4</f>
        <v>0.98</v>
      </c>
    </row>
    <row r="5" spans="2:25" ht="24" x14ac:dyDescent="0.25">
      <c r="C5" s="26">
        <v>2</v>
      </c>
      <c r="D5" s="25" t="s">
        <v>113</v>
      </c>
      <c r="E5" s="24">
        <v>0</v>
      </c>
      <c r="F5" s="25" t="s">
        <v>104</v>
      </c>
      <c r="G5" s="24">
        <v>0</v>
      </c>
      <c r="H5" s="25" t="s">
        <v>109</v>
      </c>
      <c r="I5" s="24">
        <v>0.35</v>
      </c>
      <c r="J5" s="25" t="s">
        <v>112</v>
      </c>
      <c r="K5" s="24">
        <v>0</v>
      </c>
      <c r="L5" s="25"/>
      <c r="M5" s="24"/>
      <c r="N5" s="25" t="s">
        <v>110</v>
      </c>
      <c r="O5" s="24">
        <v>0.33</v>
      </c>
      <c r="P5">
        <f>+E5+G5+I5+K5+M5+O5</f>
        <v>0.67999999999999994</v>
      </c>
    </row>
    <row r="6" spans="2:25" x14ac:dyDescent="0.25">
      <c r="B6" s="76"/>
      <c r="C6" s="26">
        <v>1</v>
      </c>
      <c r="D6" s="25" t="s">
        <v>122</v>
      </c>
      <c r="E6" s="24">
        <v>0</v>
      </c>
      <c r="F6" s="25"/>
      <c r="G6" s="24"/>
      <c r="H6" s="25" t="s">
        <v>99</v>
      </c>
      <c r="I6" s="24">
        <v>0.25</v>
      </c>
      <c r="J6" s="25" t="s">
        <v>121</v>
      </c>
      <c r="K6" s="24">
        <v>0</v>
      </c>
      <c r="L6" s="25" t="s">
        <v>215</v>
      </c>
      <c r="M6" s="24">
        <v>0</v>
      </c>
      <c r="N6" s="25" t="s">
        <v>120</v>
      </c>
      <c r="O6" s="24">
        <v>0.16</v>
      </c>
      <c r="P6">
        <f>+E6+G6+I6+K6+M6+O6</f>
        <v>0.41000000000000003</v>
      </c>
    </row>
    <row r="7" spans="2:25" x14ac:dyDescent="0.25">
      <c r="B7" s="76"/>
      <c r="C7" s="85"/>
      <c r="D7" s="27"/>
      <c r="E7" s="86"/>
      <c r="F7" s="27"/>
      <c r="G7" s="86"/>
      <c r="H7" s="27"/>
      <c r="I7" s="86"/>
      <c r="J7" s="27"/>
      <c r="K7" s="86"/>
      <c r="L7" s="27"/>
      <c r="M7" s="86"/>
      <c r="N7" s="27"/>
      <c r="O7" s="86"/>
    </row>
    <row r="8" spans="2:25" x14ac:dyDescent="0.25">
      <c r="C8" s="84" t="s">
        <v>27</v>
      </c>
    </row>
    <row r="9" spans="2:25" x14ac:dyDescent="0.25">
      <c r="C9" s="23"/>
      <c r="D9" s="349" t="s">
        <v>209</v>
      </c>
      <c r="E9" s="349"/>
      <c r="F9" s="349" t="s">
        <v>210</v>
      </c>
      <c r="G9" s="349"/>
      <c r="H9" s="349" t="s">
        <v>216</v>
      </c>
      <c r="I9" s="349"/>
      <c r="J9" s="349" t="s">
        <v>212</v>
      </c>
      <c r="K9" s="349"/>
      <c r="L9" s="349" t="s">
        <v>213</v>
      </c>
      <c r="M9" s="349"/>
      <c r="N9" s="349" t="s">
        <v>217</v>
      </c>
      <c r="O9" s="349"/>
    </row>
    <row r="10" spans="2:25" ht="24" x14ac:dyDescent="0.25">
      <c r="C10" s="26">
        <v>3</v>
      </c>
      <c r="D10" s="25" t="s">
        <v>103</v>
      </c>
      <c r="E10" s="24">
        <v>0.1</v>
      </c>
      <c r="F10" s="25" t="s">
        <v>114</v>
      </c>
      <c r="G10" s="24">
        <v>0.35</v>
      </c>
      <c r="H10" s="25" t="s">
        <v>119</v>
      </c>
      <c r="I10" s="24">
        <v>0.25</v>
      </c>
      <c r="J10" s="25" t="s">
        <v>145</v>
      </c>
      <c r="K10" s="24">
        <v>0.05</v>
      </c>
      <c r="L10" s="25" t="s">
        <v>144</v>
      </c>
      <c r="M10" s="24">
        <v>0.05</v>
      </c>
      <c r="N10" s="25" t="s">
        <v>100</v>
      </c>
      <c r="O10" s="24">
        <v>0.2</v>
      </c>
      <c r="P10">
        <f>+E10+G10+I10+K10+M10+O10</f>
        <v>1</v>
      </c>
    </row>
    <row r="11" spans="2:25" ht="36" x14ac:dyDescent="0.25">
      <c r="C11" s="26">
        <v>2</v>
      </c>
      <c r="D11" s="25" t="s">
        <v>113</v>
      </c>
      <c r="E11" s="24">
        <v>7.0000000000000007E-2</v>
      </c>
      <c r="F11" s="25" t="s">
        <v>143</v>
      </c>
      <c r="G11" s="24">
        <v>0.23</v>
      </c>
      <c r="H11" s="25" t="s">
        <v>109</v>
      </c>
      <c r="I11" s="24">
        <v>0.17</v>
      </c>
      <c r="J11" s="25" t="s">
        <v>142</v>
      </c>
      <c r="K11" s="24">
        <v>0.03</v>
      </c>
      <c r="L11" s="25" t="s">
        <v>141</v>
      </c>
      <c r="M11" s="24">
        <v>0.03</v>
      </c>
      <c r="N11" s="25" t="s">
        <v>110</v>
      </c>
      <c r="O11" s="24">
        <v>0.17</v>
      </c>
      <c r="P11">
        <f>+E11+G11+I11+K11+M11+O11</f>
        <v>0.70000000000000018</v>
      </c>
    </row>
    <row r="12" spans="2:25" ht="24" x14ac:dyDescent="0.25">
      <c r="B12" s="76"/>
      <c r="C12" s="26">
        <v>1</v>
      </c>
      <c r="D12" s="25" t="s">
        <v>122</v>
      </c>
      <c r="E12" s="24">
        <v>0.03</v>
      </c>
      <c r="F12" s="25" t="s">
        <v>140</v>
      </c>
      <c r="G12" s="24">
        <v>0.12</v>
      </c>
      <c r="H12" s="25" t="s">
        <v>99</v>
      </c>
      <c r="I12" s="24">
        <v>0.08</v>
      </c>
      <c r="J12" s="25" t="s">
        <v>139</v>
      </c>
      <c r="K12" s="24">
        <v>0</v>
      </c>
      <c r="L12" s="25" t="s">
        <v>101</v>
      </c>
      <c r="M12" s="24">
        <v>0</v>
      </c>
      <c r="N12" s="25" t="s">
        <v>120</v>
      </c>
      <c r="O12" s="24">
        <v>7.0000000000000007E-2</v>
      </c>
      <c r="P12">
        <f>+E12+G12+I12+K12+M12+O12</f>
        <v>0.3</v>
      </c>
    </row>
    <row r="13" spans="2:25" s="82" customFormat="1" x14ac:dyDescent="0.25">
      <c r="B13" s="87"/>
      <c r="C13" s="88"/>
      <c r="D13" s="25"/>
      <c r="E13" s="88"/>
      <c r="F13" s="25"/>
      <c r="G13" s="88"/>
      <c r="H13" s="27"/>
      <c r="I13" s="89"/>
      <c r="J13" s="27"/>
      <c r="K13" s="88"/>
      <c r="L13" s="25"/>
      <c r="M13" s="88"/>
      <c r="N13" s="27"/>
      <c r="O13" s="89"/>
    </row>
    <row r="14" spans="2:25" ht="15" customHeight="1" x14ac:dyDescent="0.25">
      <c r="C14" s="353" t="s">
        <v>218</v>
      </c>
      <c r="D14" s="353"/>
      <c r="E14" s="353"/>
      <c r="F14" s="353"/>
      <c r="G14" s="353"/>
      <c r="K14" s="354" t="s">
        <v>219</v>
      </c>
      <c r="L14" s="354"/>
      <c r="M14" s="354"/>
      <c r="Q14" s="43"/>
      <c r="R14" s="43"/>
      <c r="S14" s="43"/>
      <c r="T14" s="43"/>
      <c r="U14" s="43"/>
      <c r="V14" s="43"/>
      <c r="W14" s="43"/>
      <c r="X14" s="43"/>
      <c r="Y14" s="43"/>
    </row>
    <row r="15" spans="2:25" ht="29.25" customHeight="1" x14ac:dyDescent="0.25">
      <c r="B15">
        <v>4</v>
      </c>
      <c r="C15" s="355" t="s">
        <v>220</v>
      </c>
      <c r="D15" s="356"/>
      <c r="E15" s="77">
        <v>0.4</v>
      </c>
      <c r="F15" s="78" t="s">
        <v>221</v>
      </c>
      <c r="G15" s="79">
        <v>0.4</v>
      </c>
      <c r="H15" s="27"/>
      <c r="I15" s="34">
        <f>4*40%</f>
        <v>1.6</v>
      </c>
      <c r="K15" s="32" t="s">
        <v>105</v>
      </c>
      <c r="L15" s="65" t="s">
        <v>147</v>
      </c>
      <c r="M15" s="16" t="s">
        <v>221</v>
      </c>
      <c r="Q15" s="43"/>
      <c r="R15" s="69" t="s">
        <v>222</v>
      </c>
      <c r="S15" s="69" t="s">
        <v>60</v>
      </c>
      <c r="T15" s="69" t="s">
        <v>223</v>
      </c>
      <c r="U15" s="43"/>
      <c r="V15" s="43"/>
      <c r="W15" s="43"/>
      <c r="X15" s="43"/>
      <c r="Y15" s="43"/>
    </row>
    <row r="16" spans="2:25" x14ac:dyDescent="0.25">
      <c r="C16" s="351"/>
      <c r="D16" s="351"/>
      <c r="E16" s="77"/>
      <c r="F16" s="78" t="s">
        <v>224</v>
      </c>
      <c r="G16" s="79">
        <v>0</v>
      </c>
      <c r="H16" s="27"/>
      <c r="I16" s="33"/>
      <c r="K16" s="22"/>
      <c r="L16" s="22"/>
      <c r="M16" s="16" t="s">
        <v>224</v>
      </c>
      <c r="Q16" s="38">
        <v>4</v>
      </c>
      <c r="R16" s="63">
        <f>+$S$21/Q16</f>
        <v>12.5</v>
      </c>
      <c r="S16" s="39">
        <v>3</v>
      </c>
      <c r="T16" s="39">
        <f>S16*R16</f>
        <v>37.5</v>
      </c>
      <c r="U16" s="43"/>
      <c r="V16" s="43"/>
      <c r="W16" s="43"/>
      <c r="X16" s="43"/>
      <c r="Y16" s="43"/>
    </row>
    <row r="17" spans="2:25" ht="30" customHeight="1" x14ac:dyDescent="0.25">
      <c r="B17">
        <v>3</v>
      </c>
      <c r="C17" s="357"/>
      <c r="D17" s="358"/>
      <c r="E17" s="77"/>
      <c r="F17" s="78" t="s">
        <v>225</v>
      </c>
      <c r="G17" s="79"/>
      <c r="H17" s="27"/>
      <c r="I17" s="34">
        <f>3*30%</f>
        <v>0.89999999999999991</v>
      </c>
      <c r="K17" s="32" t="s">
        <v>115</v>
      </c>
      <c r="L17" s="64" t="s">
        <v>148</v>
      </c>
      <c r="M17" s="16" t="s">
        <v>221</v>
      </c>
      <c r="Q17" s="38">
        <v>3</v>
      </c>
      <c r="R17" s="63">
        <f t="shared" ref="R17:R19" si="0">+$S$21/Q17</f>
        <v>16.666666666666668</v>
      </c>
      <c r="S17" s="39">
        <v>3</v>
      </c>
      <c r="T17" s="39">
        <f t="shared" ref="T17:T19" si="1">S17*R17</f>
        <v>50</v>
      </c>
      <c r="U17" s="43"/>
      <c r="V17" s="43"/>
      <c r="W17" s="43"/>
      <c r="X17" s="43"/>
      <c r="Y17" s="43"/>
    </row>
    <row r="18" spans="2:25" x14ac:dyDescent="0.25">
      <c r="C18" s="350" t="s">
        <v>226</v>
      </c>
      <c r="D18" s="350"/>
      <c r="E18" s="20">
        <v>0.3</v>
      </c>
      <c r="F18" s="16" t="s">
        <v>221</v>
      </c>
      <c r="G18" s="28">
        <v>0.3</v>
      </c>
      <c r="H18" s="27"/>
      <c r="I18" s="29"/>
      <c r="K18" s="22"/>
      <c r="L18" s="22"/>
      <c r="M18" s="16" t="s">
        <v>224</v>
      </c>
      <c r="Q18" s="38">
        <v>2</v>
      </c>
      <c r="R18" s="63">
        <f t="shared" si="0"/>
        <v>25</v>
      </c>
      <c r="S18" s="39">
        <v>2</v>
      </c>
      <c r="T18" s="39">
        <f t="shared" si="1"/>
        <v>50</v>
      </c>
      <c r="U18" s="43"/>
      <c r="V18" s="43"/>
      <c r="W18" s="43"/>
      <c r="X18" s="43"/>
      <c r="Y18" s="43"/>
    </row>
    <row r="19" spans="2:25" ht="27" customHeight="1" x14ac:dyDescent="0.25">
      <c r="B19">
        <v>2</v>
      </c>
      <c r="C19" s="352"/>
      <c r="D19" s="352"/>
      <c r="E19" s="20"/>
      <c r="F19" s="16" t="s">
        <v>224</v>
      </c>
      <c r="G19" s="28">
        <v>0</v>
      </c>
      <c r="H19" s="27"/>
      <c r="I19" s="34">
        <f>2*15%</f>
        <v>0.3</v>
      </c>
      <c r="K19" s="32" t="s">
        <v>123</v>
      </c>
      <c r="L19" s="64" t="s">
        <v>149</v>
      </c>
      <c r="M19" s="16" t="s">
        <v>221</v>
      </c>
      <c r="Q19" s="38">
        <v>1</v>
      </c>
      <c r="R19" s="63">
        <f t="shared" si="0"/>
        <v>50</v>
      </c>
      <c r="S19" s="39">
        <v>1</v>
      </c>
      <c r="T19" s="39">
        <f t="shared" si="1"/>
        <v>50</v>
      </c>
      <c r="U19" s="43"/>
      <c r="V19" s="43"/>
      <c r="W19" s="43"/>
      <c r="X19" s="43"/>
      <c r="Y19" s="43"/>
    </row>
    <row r="20" spans="2:25" ht="27.75" customHeight="1" x14ac:dyDescent="0.25">
      <c r="C20" s="350" t="s">
        <v>227</v>
      </c>
      <c r="D20" s="350"/>
      <c r="E20" s="20">
        <v>0.15</v>
      </c>
      <c r="F20" s="16" t="s">
        <v>221</v>
      </c>
      <c r="G20" s="28">
        <v>0.15</v>
      </c>
      <c r="H20" s="27"/>
      <c r="I20" s="29"/>
      <c r="K20" s="22"/>
      <c r="L20" s="22"/>
      <c r="M20" s="16" t="s">
        <v>224</v>
      </c>
      <c r="Q20" s="43"/>
      <c r="R20" s="43"/>
      <c r="S20" s="43"/>
      <c r="T20" s="43"/>
      <c r="U20" s="43"/>
      <c r="V20" s="43"/>
      <c r="W20" s="43"/>
      <c r="X20" s="43"/>
      <c r="Y20" s="43"/>
    </row>
    <row r="21" spans="2:25" x14ac:dyDescent="0.25">
      <c r="B21">
        <v>1</v>
      </c>
      <c r="C21" s="352"/>
      <c r="D21" s="352"/>
      <c r="E21" s="20"/>
      <c r="F21" s="16" t="s">
        <v>224</v>
      </c>
      <c r="G21" s="28">
        <v>0</v>
      </c>
      <c r="H21" s="27"/>
      <c r="I21" s="34">
        <f>1*15%</f>
        <v>0.15</v>
      </c>
      <c r="K21" s="32" t="s">
        <v>127</v>
      </c>
      <c r="L21" s="64" t="s">
        <v>150</v>
      </c>
      <c r="M21" s="16" t="s">
        <v>221</v>
      </c>
      <c r="Q21" s="43"/>
      <c r="R21" s="43" t="s">
        <v>228</v>
      </c>
      <c r="S21" s="54">
        <v>50</v>
      </c>
      <c r="T21" s="43"/>
      <c r="U21" s="43"/>
      <c r="V21" s="43"/>
      <c r="W21" s="43"/>
      <c r="X21" s="43"/>
      <c r="Y21" s="43"/>
    </row>
    <row r="22" spans="2:25" ht="20.25" customHeight="1" thickBot="1" x14ac:dyDescent="0.3">
      <c r="C22" s="350" t="s">
        <v>229</v>
      </c>
      <c r="D22" s="350"/>
      <c r="E22" s="20">
        <v>0.15</v>
      </c>
      <c r="F22" s="16" t="s">
        <v>221</v>
      </c>
      <c r="G22" s="28">
        <v>0.15</v>
      </c>
      <c r="K22" s="22"/>
      <c r="L22" s="22"/>
      <c r="M22" s="16" t="s">
        <v>224</v>
      </c>
      <c r="Q22" s="43"/>
      <c r="R22" s="43"/>
      <c r="S22" s="43"/>
      <c r="T22" s="43"/>
      <c r="U22" s="43"/>
      <c r="V22" s="43"/>
      <c r="W22" s="43"/>
      <c r="X22" s="43"/>
      <c r="Y22" s="43"/>
    </row>
    <row r="23" spans="2:25" x14ac:dyDescent="0.25">
      <c r="C23" s="332"/>
      <c r="D23" s="333"/>
      <c r="E23" s="22"/>
      <c r="F23" s="16" t="s">
        <v>224</v>
      </c>
      <c r="G23" s="28">
        <v>0</v>
      </c>
      <c r="Q23" s="55"/>
      <c r="R23" s="335"/>
      <c r="S23" s="335"/>
      <c r="T23" s="343"/>
      <c r="U23" s="334"/>
      <c r="V23" s="335"/>
      <c r="W23" s="335"/>
      <c r="X23" s="56"/>
      <c r="Y23" s="43"/>
    </row>
    <row r="24" spans="2:25" x14ac:dyDescent="0.25">
      <c r="Q24" s="57"/>
      <c r="R24" s="39"/>
      <c r="S24" s="39"/>
      <c r="T24" s="67"/>
      <c r="U24" s="66"/>
      <c r="V24" s="39"/>
      <c r="W24" s="39"/>
      <c r="X24" s="68"/>
      <c r="Y24" s="43"/>
    </row>
    <row r="25" spans="2:25" x14ac:dyDescent="0.25">
      <c r="H25" s="31"/>
      <c r="Q25" s="57"/>
      <c r="R25" s="63"/>
      <c r="S25" s="37"/>
      <c r="T25" s="336"/>
      <c r="U25" s="66"/>
      <c r="V25" s="39"/>
      <c r="W25" s="39"/>
      <c r="X25" s="337"/>
      <c r="Y25" s="43"/>
    </row>
    <row r="26" spans="2:25" ht="15" customHeight="1" x14ac:dyDescent="0.25">
      <c r="B26">
        <v>4</v>
      </c>
      <c r="C26" s="346" t="s">
        <v>230</v>
      </c>
      <c r="D26" s="347"/>
      <c r="E26" s="347"/>
      <c r="F26" s="347"/>
      <c r="G26" s="348"/>
      <c r="H26" s="30"/>
      <c r="Q26" s="57"/>
      <c r="R26" s="63"/>
      <c r="S26" s="37"/>
      <c r="T26" s="336"/>
      <c r="U26" s="66"/>
      <c r="V26" s="39"/>
      <c r="W26" s="39"/>
      <c r="X26" s="337"/>
      <c r="Y26" s="43"/>
    </row>
    <row r="27" spans="2:25" ht="15" customHeight="1" x14ac:dyDescent="0.25">
      <c r="C27" s="341" t="s">
        <v>231</v>
      </c>
      <c r="D27" s="342"/>
      <c r="E27" s="1">
        <v>0.25</v>
      </c>
      <c r="F27" s="22" t="s">
        <v>221</v>
      </c>
      <c r="G27" s="28">
        <v>0.25</v>
      </c>
      <c r="I27">
        <f>4*25%</f>
        <v>1</v>
      </c>
      <c r="L27" s="339" t="s">
        <v>232</v>
      </c>
      <c r="M27" s="339"/>
      <c r="Q27" s="57"/>
      <c r="R27" s="63"/>
      <c r="S27" s="37"/>
      <c r="T27" s="336"/>
      <c r="U27" s="66"/>
      <c r="V27" s="39"/>
      <c r="W27" s="39"/>
      <c r="X27" s="337"/>
      <c r="Y27" s="43"/>
    </row>
    <row r="28" spans="2:25" ht="15" customHeight="1" x14ac:dyDescent="0.25">
      <c r="B28">
        <v>3</v>
      </c>
      <c r="C28" s="341"/>
      <c r="D28" s="342"/>
      <c r="E28" s="1"/>
      <c r="F28" s="22" t="s">
        <v>224</v>
      </c>
      <c r="G28" s="28">
        <v>0</v>
      </c>
      <c r="K28">
        <v>3</v>
      </c>
      <c r="L28" s="32" t="s">
        <v>106</v>
      </c>
      <c r="M28" s="22">
        <v>0.5</v>
      </c>
      <c r="O28" s="44">
        <f>3*50/3</f>
        <v>50</v>
      </c>
      <c r="Q28" s="57"/>
      <c r="R28" s="63"/>
      <c r="S28" s="37"/>
      <c r="T28" s="336"/>
      <c r="U28" s="66"/>
      <c r="V28" s="39"/>
      <c r="W28" s="39"/>
      <c r="X28" s="337"/>
      <c r="Y28" s="43"/>
    </row>
    <row r="29" spans="2:25" ht="15.75" thickBot="1" x14ac:dyDescent="0.3">
      <c r="C29" s="341" t="s">
        <v>233</v>
      </c>
      <c r="D29" s="342"/>
      <c r="E29" s="1">
        <v>0.15</v>
      </c>
      <c r="F29" s="22" t="s">
        <v>221</v>
      </c>
      <c r="G29" s="28">
        <v>0.15</v>
      </c>
      <c r="I29">
        <f>3*15%</f>
        <v>0.44999999999999996</v>
      </c>
      <c r="K29">
        <v>2</v>
      </c>
      <c r="L29" s="32" t="s">
        <v>116</v>
      </c>
      <c r="M29" s="22">
        <v>0.33</v>
      </c>
      <c r="O29" s="44">
        <f>2*50/3</f>
        <v>33.333333333333336</v>
      </c>
      <c r="Q29" s="58"/>
      <c r="R29" s="59"/>
      <c r="S29" s="70"/>
      <c r="T29" s="60"/>
      <c r="U29" s="58"/>
      <c r="V29" s="59"/>
      <c r="W29" s="61"/>
      <c r="X29" s="62"/>
      <c r="Y29" s="53"/>
    </row>
    <row r="30" spans="2:25" ht="15" customHeight="1" x14ac:dyDescent="0.25">
      <c r="B30">
        <v>2</v>
      </c>
      <c r="C30" s="341"/>
      <c r="D30" s="342"/>
      <c r="E30" s="1"/>
      <c r="F30" s="22" t="s">
        <v>224</v>
      </c>
      <c r="G30" s="28">
        <v>0</v>
      </c>
      <c r="K30">
        <v>1</v>
      </c>
      <c r="L30" s="32" t="s">
        <v>124</v>
      </c>
      <c r="M30" s="22">
        <v>0.17</v>
      </c>
      <c r="O30" s="44">
        <f>1*50/3</f>
        <v>16.666666666666668</v>
      </c>
    </row>
    <row r="31" spans="2:25" x14ac:dyDescent="0.25">
      <c r="C31" s="341" t="s">
        <v>234</v>
      </c>
      <c r="D31" s="342"/>
      <c r="E31" s="1">
        <v>0.1</v>
      </c>
      <c r="F31" s="22" t="s">
        <v>221</v>
      </c>
      <c r="G31" s="28">
        <v>0.1</v>
      </c>
      <c r="I31">
        <f>2*10%</f>
        <v>0.2</v>
      </c>
    </row>
    <row r="32" spans="2:25" ht="15" customHeight="1" x14ac:dyDescent="0.25">
      <c r="B32">
        <v>1</v>
      </c>
      <c r="C32" s="341"/>
      <c r="D32" s="342"/>
      <c r="E32" s="1"/>
      <c r="F32" s="22" t="s">
        <v>224</v>
      </c>
      <c r="G32" s="28">
        <v>0</v>
      </c>
    </row>
    <row r="33" spans="2:11" x14ac:dyDescent="0.25">
      <c r="C33" s="341" t="s">
        <v>235</v>
      </c>
      <c r="D33" s="342"/>
      <c r="E33" s="1">
        <v>0.1</v>
      </c>
      <c r="F33" s="22" t="s">
        <v>221</v>
      </c>
      <c r="G33" s="28">
        <v>0</v>
      </c>
      <c r="I33">
        <f>1*10%</f>
        <v>0.1</v>
      </c>
    </row>
    <row r="34" spans="2:11" x14ac:dyDescent="0.25">
      <c r="C34" s="344"/>
      <c r="D34" s="345"/>
      <c r="E34" s="22"/>
      <c r="F34" s="22" t="s">
        <v>224</v>
      </c>
      <c r="G34" s="28">
        <v>0.1</v>
      </c>
    </row>
    <row r="37" spans="2:11" x14ac:dyDescent="0.25">
      <c r="B37" s="73" t="s">
        <v>236</v>
      </c>
    </row>
    <row r="38" spans="2:11" x14ac:dyDescent="0.25">
      <c r="B38" s="21">
        <v>5</v>
      </c>
      <c r="C38" s="74"/>
      <c r="D38" s="75"/>
      <c r="F38" s="340">
        <v>0.2</v>
      </c>
      <c r="G38" s="340"/>
      <c r="I38" s="42">
        <f>5*20/5</f>
        <v>20</v>
      </c>
      <c r="K38" s="45">
        <f>3*20/3</f>
        <v>20</v>
      </c>
    </row>
    <row r="39" spans="2:11" x14ac:dyDescent="0.25">
      <c r="B39" s="21">
        <v>4</v>
      </c>
      <c r="C39" s="16" t="s">
        <v>107</v>
      </c>
      <c r="D39" s="40">
        <v>0.2</v>
      </c>
      <c r="E39">
        <v>3</v>
      </c>
      <c r="F39" s="22" t="s">
        <v>108</v>
      </c>
      <c r="G39" s="47">
        <v>0.2</v>
      </c>
      <c r="I39" s="42">
        <f>4*20/5</f>
        <v>16</v>
      </c>
      <c r="K39" s="46">
        <f>2*20/3</f>
        <v>13.333333333333334</v>
      </c>
    </row>
    <row r="40" spans="2:11" x14ac:dyDescent="0.25">
      <c r="B40" s="21">
        <v>3</v>
      </c>
      <c r="C40" s="21" t="s">
        <v>117</v>
      </c>
      <c r="D40" s="41">
        <v>0.16</v>
      </c>
      <c r="E40">
        <v>2</v>
      </c>
      <c r="F40" s="22" t="s">
        <v>118</v>
      </c>
      <c r="G40" s="48">
        <v>0.13</v>
      </c>
      <c r="I40" s="42">
        <f>3*20/5</f>
        <v>12</v>
      </c>
      <c r="K40" s="46">
        <f>1*20/3</f>
        <v>6.666666666666667</v>
      </c>
    </row>
    <row r="41" spans="2:11" x14ac:dyDescent="0.25">
      <c r="B41" s="21">
        <v>2</v>
      </c>
      <c r="C41" s="21" t="s">
        <v>125</v>
      </c>
      <c r="D41" s="41">
        <v>0.12</v>
      </c>
      <c r="E41">
        <v>1</v>
      </c>
      <c r="F41" s="22" t="s">
        <v>126</v>
      </c>
      <c r="G41" s="48">
        <v>7.0000000000000007E-2</v>
      </c>
      <c r="I41" s="42">
        <f>2*20/5</f>
        <v>8</v>
      </c>
    </row>
    <row r="42" spans="2:11" x14ac:dyDescent="0.25">
      <c r="B42" s="21">
        <v>1</v>
      </c>
      <c r="C42" s="21" t="s">
        <v>128</v>
      </c>
      <c r="D42" s="41">
        <v>0.08</v>
      </c>
      <c r="I42" s="42">
        <f>1*20/5</f>
        <v>4</v>
      </c>
    </row>
    <row r="43" spans="2:11" x14ac:dyDescent="0.25">
      <c r="C43" s="21" t="s">
        <v>129</v>
      </c>
      <c r="D43" s="41">
        <v>0.04</v>
      </c>
    </row>
    <row r="44" spans="2:11" x14ac:dyDescent="0.25">
      <c r="D44">
        <f>SUM(D39:D43)</f>
        <v>0.6</v>
      </c>
    </row>
    <row r="47" spans="2:11" ht="28.5" customHeight="1" x14ac:dyDescent="0.25">
      <c r="C47" s="326" t="s">
        <v>237</v>
      </c>
      <c r="D47" s="326"/>
      <c r="E47" s="326"/>
      <c r="F47" s="326"/>
      <c r="G47" s="326"/>
    </row>
    <row r="48" spans="2:11" ht="15" customHeight="1" x14ac:dyDescent="0.25">
      <c r="C48" s="320" t="s">
        <v>43</v>
      </c>
      <c r="D48" s="320"/>
      <c r="E48" s="35">
        <v>0.3</v>
      </c>
      <c r="F48" s="16" t="s">
        <v>221</v>
      </c>
      <c r="G48" s="39"/>
    </row>
    <row r="49" spans="2:9" ht="36" customHeight="1" x14ac:dyDescent="0.25">
      <c r="C49" s="326"/>
      <c r="D49" s="326"/>
      <c r="E49" s="36"/>
      <c r="F49" s="16" t="s">
        <v>224</v>
      </c>
      <c r="G49" s="39">
        <v>0.3</v>
      </c>
    </row>
    <row r="50" spans="2:9" ht="15" customHeight="1" x14ac:dyDescent="0.25">
      <c r="C50" s="320" t="s">
        <v>44</v>
      </c>
      <c r="D50" s="320"/>
      <c r="E50" s="35">
        <v>0.15</v>
      </c>
      <c r="F50" s="16" t="s">
        <v>221</v>
      </c>
      <c r="G50" s="39"/>
    </row>
    <row r="51" spans="2:9" ht="24.75" customHeight="1" x14ac:dyDescent="0.25">
      <c r="C51" s="323"/>
      <c r="D51" s="323"/>
      <c r="E51" s="36"/>
      <c r="F51" s="16" t="s">
        <v>224</v>
      </c>
      <c r="G51" s="39">
        <v>0.15</v>
      </c>
    </row>
    <row r="52" spans="2:9" ht="15" customHeight="1" x14ac:dyDescent="0.25">
      <c r="C52" s="320" t="s">
        <v>238</v>
      </c>
      <c r="D52" s="320"/>
      <c r="E52" s="35">
        <v>0.05</v>
      </c>
      <c r="F52" s="16" t="s">
        <v>221</v>
      </c>
      <c r="G52" s="22"/>
    </row>
    <row r="53" spans="2:9" ht="38.25" customHeight="1" x14ac:dyDescent="0.25">
      <c r="C53" s="324"/>
      <c r="D53" s="324"/>
      <c r="E53" s="36"/>
      <c r="F53" s="16" t="s">
        <v>224</v>
      </c>
      <c r="G53" s="16">
        <v>0.05</v>
      </c>
    </row>
    <row r="54" spans="2:9" ht="15" customHeight="1" x14ac:dyDescent="0.25">
      <c r="C54" s="320" t="s">
        <v>239</v>
      </c>
      <c r="D54" s="320"/>
      <c r="E54" s="35">
        <v>0.15</v>
      </c>
      <c r="F54" s="16" t="s">
        <v>221</v>
      </c>
      <c r="G54" s="22"/>
    </row>
    <row r="55" spans="2:9" ht="23.25" customHeight="1" x14ac:dyDescent="0.25">
      <c r="C55" s="324"/>
      <c r="D55" s="324"/>
      <c r="E55" s="36"/>
      <c r="F55" s="16" t="s">
        <v>224</v>
      </c>
      <c r="G55" s="39">
        <v>0.15</v>
      </c>
    </row>
    <row r="56" spans="2:9" x14ac:dyDescent="0.25">
      <c r="C56" s="320" t="s">
        <v>47</v>
      </c>
      <c r="D56" s="320"/>
      <c r="E56" s="35">
        <v>0.25</v>
      </c>
      <c r="F56" s="16" t="s">
        <v>221</v>
      </c>
      <c r="G56" s="22"/>
    </row>
    <row r="57" spans="2:9" x14ac:dyDescent="0.25">
      <c r="C57" s="321"/>
      <c r="D57" s="322"/>
      <c r="E57" s="22"/>
      <c r="F57" s="16" t="s">
        <v>224</v>
      </c>
      <c r="G57" s="16">
        <v>0.25</v>
      </c>
    </row>
    <row r="60" spans="2:9" x14ac:dyDescent="0.25">
      <c r="B60">
        <v>5</v>
      </c>
      <c r="C60" s="338" t="s">
        <v>240</v>
      </c>
      <c r="D60" s="338"/>
      <c r="I60" s="49">
        <f>5*10/5</f>
        <v>10</v>
      </c>
    </row>
    <row r="61" spans="2:9" x14ac:dyDescent="0.25">
      <c r="B61">
        <v>4</v>
      </c>
      <c r="C61" s="52" t="s">
        <v>241</v>
      </c>
      <c r="D61" s="50">
        <v>0.1</v>
      </c>
      <c r="I61" s="49">
        <f>4*10/5</f>
        <v>8</v>
      </c>
    </row>
    <row r="62" spans="2:9" x14ac:dyDescent="0.25">
      <c r="B62">
        <v>3</v>
      </c>
      <c r="C62" s="52" t="s">
        <v>242</v>
      </c>
      <c r="D62" s="51">
        <v>0.08</v>
      </c>
      <c r="I62" s="49">
        <f>3*10/5</f>
        <v>6</v>
      </c>
    </row>
    <row r="63" spans="2:9" x14ac:dyDescent="0.25">
      <c r="B63">
        <v>2</v>
      </c>
      <c r="C63" s="52" t="s">
        <v>243</v>
      </c>
      <c r="D63" s="51">
        <v>0.06</v>
      </c>
      <c r="I63" s="49">
        <f>2*10/5</f>
        <v>4</v>
      </c>
    </row>
    <row r="64" spans="2:9" x14ac:dyDescent="0.25">
      <c r="B64">
        <v>1</v>
      </c>
      <c r="C64" s="52"/>
      <c r="D64" s="51"/>
      <c r="I64" s="49">
        <f>1*10/5</f>
        <v>2</v>
      </c>
    </row>
    <row r="65" spans="2:8" x14ac:dyDescent="0.25">
      <c r="C65" s="52"/>
      <c r="D65" s="51"/>
    </row>
    <row r="69" spans="2:8" x14ac:dyDescent="0.25">
      <c r="C69" s="331" t="s">
        <v>244</v>
      </c>
      <c r="D69" s="331"/>
      <c r="E69" s="331"/>
    </row>
    <row r="70" spans="2:8" x14ac:dyDescent="0.25">
      <c r="C70" s="22" t="s">
        <v>245</v>
      </c>
      <c r="D70" s="22" t="s">
        <v>221</v>
      </c>
      <c r="E70" s="22">
        <v>1</v>
      </c>
      <c r="G70">
        <f>1+9</f>
        <v>10</v>
      </c>
    </row>
    <row r="71" spans="2:8" x14ac:dyDescent="0.25">
      <c r="C71" s="22" t="s">
        <v>246</v>
      </c>
      <c r="D71" s="22" t="s">
        <v>224</v>
      </c>
      <c r="E71" s="22">
        <v>0.9</v>
      </c>
    </row>
    <row r="74" spans="2:8" x14ac:dyDescent="0.25">
      <c r="C74" s="330" t="s">
        <v>247</v>
      </c>
      <c r="D74" s="330"/>
      <c r="E74" s="330"/>
      <c r="F74" s="330"/>
      <c r="G74" s="72" t="s">
        <v>33</v>
      </c>
      <c r="H74" s="71" t="s">
        <v>9</v>
      </c>
    </row>
    <row r="75" spans="2:8" ht="27" customHeight="1" x14ac:dyDescent="0.25">
      <c r="B75">
        <v>1</v>
      </c>
      <c r="C75" s="329" t="s">
        <v>248</v>
      </c>
      <c r="D75" s="329"/>
      <c r="E75" s="329"/>
      <c r="F75" s="329"/>
      <c r="G75" s="1" t="s">
        <v>249</v>
      </c>
      <c r="H75" s="80">
        <v>0.15</v>
      </c>
    </row>
    <row r="76" spans="2:8" ht="21" customHeight="1" x14ac:dyDescent="0.25">
      <c r="C76" s="329"/>
      <c r="D76" s="329"/>
      <c r="E76" s="329"/>
      <c r="F76" s="329"/>
      <c r="G76" s="1" t="s">
        <v>35</v>
      </c>
      <c r="H76" s="80">
        <v>0.05</v>
      </c>
    </row>
    <row r="77" spans="2:8" ht="24.75" customHeight="1" x14ac:dyDescent="0.25">
      <c r="B77">
        <v>2</v>
      </c>
      <c r="C77" s="329" t="s">
        <v>250</v>
      </c>
      <c r="D77" s="329"/>
      <c r="E77" s="329"/>
      <c r="F77" s="329"/>
      <c r="G77" s="1" t="s">
        <v>221</v>
      </c>
      <c r="H77" s="80">
        <v>0.1</v>
      </c>
    </row>
    <row r="78" spans="2:8" ht="16.5" customHeight="1" x14ac:dyDescent="0.25">
      <c r="C78" s="329"/>
      <c r="D78" s="329"/>
      <c r="E78" s="329"/>
      <c r="F78" s="329"/>
      <c r="G78" s="1" t="s">
        <v>224</v>
      </c>
      <c r="H78" s="80">
        <v>0</v>
      </c>
    </row>
    <row r="79" spans="2:8" ht="24.75" customHeight="1" x14ac:dyDescent="0.25">
      <c r="B79">
        <v>3</v>
      </c>
      <c r="C79" s="329" t="s">
        <v>251</v>
      </c>
      <c r="D79" s="329"/>
      <c r="E79" s="329"/>
      <c r="F79" s="329"/>
      <c r="G79" s="1" t="s">
        <v>221</v>
      </c>
      <c r="H79" s="80">
        <v>0.1</v>
      </c>
    </row>
    <row r="80" spans="2:8" ht="15" customHeight="1" x14ac:dyDescent="0.25">
      <c r="C80" s="329"/>
      <c r="D80" s="329"/>
      <c r="E80" s="329"/>
      <c r="F80" s="329"/>
      <c r="G80" s="1" t="s">
        <v>224</v>
      </c>
      <c r="H80" s="80">
        <v>0</v>
      </c>
    </row>
    <row r="81" spans="2:8" ht="24.75" customHeight="1" x14ac:dyDescent="0.25">
      <c r="B81">
        <v>4</v>
      </c>
      <c r="C81" s="329" t="s">
        <v>252</v>
      </c>
      <c r="D81" s="329"/>
      <c r="E81" s="329"/>
      <c r="F81" s="329"/>
      <c r="G81" s="1" t="s">
        <v>221</v>
      </c>
      <c r="H81" s="80">
        <v>0.15</v>
      </c>
    </row>
    <row r="82" spans="2:8" ht="16.5" customHeight="1" x14ac:dyDescent="0.25">
      <c r="C82" s="329"/>
      <c r="D82" s="329"/>
      <c r="E82" s="329"/>
      <c r="F82" s="329"/>
      <c r="G82" s="1" t="s">
        <v>224</v>
      </c>
      <c r="H82" s="80">
        <v>0</v>
      </c>
    </row>
    <row r="83" spans="2:8" ht="24" customHeight="1" x14ac:dyDescent="0.25">
      <c r="B83">
        <v>6</v>
      </c>
      <c r="C83" s="327" t="s">
        <v>253</v>
      </c>
      <c r="D83" s="327"/>
      <c r="E83" s="327"/>
      <c r="F83" s="327"/>
      <c r="G83" s="1" t="s">
        <v>221</v>
      </c>
      <c r="H83" s="80">
        <v>0.1</v>
      </c>
    </row>
    <row r="84" spans="2:8" ht="17.25" customHeight="1" x14ac:dyDescent="0.25">
      <c r="C84" s="329"/>
      <c r="D84" s="329"/>
      <c r="E84" s="329"/>
      <c r="F84" s="329"/>
      <c r="G84" s="1" t="s">
        <v>224</v>
      </c>
      <c r="H84" s="80">
        <v>0</v>
      </c>
    </row>
    <row r="85" spans="2:8" ht="20.25" customHeight="1" x14ac:dyDescent="0.25">
      <c r="B85">
        <v>5</v>
      </c>
      <c r="C85" s="327" t="s">
        <v>254</v>
      </c>
      <c r="D85" s="327"/>
      <c r="E85" s="327"/>
      <c r="F85" s="327"/>
      <c r="G85" s="1" t="s">
        <v>221</v>
      </c>
      <c r="H85" s="80">
        <v>0.15</v>
      </c>
    </row>
    <row r="86" spans="2:8" ht="17.25" customHeight="1" x14ac:dyDescent="0.25">
      <c r="C86" s="329"/>
      <c r="D86" s="329"/>
      <c r="E86" s="329"/>
      <c r="F86" s="329"/>
      <c r="G86" s="1" t="s">
        <v>224</v>
      </c>
      <c r="H86" s="80">
        <v>0</v>
      </c>
    </row>
    <row r="87" spans="2:8" ht="24.75" customHeight="1" x14ac:dyDescent="0.25">
      <c r="B87">
        <v>7</v>
      </c>
      <c r="C87" s="327" t="s">
        <v>255</v>
      </c>
      <c r="D87" s="327"/>
      <c r="E87" s="327"/>
      <c r="F87" s="327"/>
      <c r="G87" s="1" t="s">
        <v>221</v>
      </c>
      <c r="H87" s="80">
        <v>0.1</v>
      </c>
    </row>
    <row r="88" spans="2:8" ht="18.75" customHeight="1" x14ac:dyDescent="0.25">
      <c r="C88" s="325"/>
      <c r="D88" s="325"/>
      <c r="E88" s="325"/>
      <c r="F88" s="325"/>
      <c r="G88" s="1" t="s">
        <v>224</v>
      </c>
      <c r="H88" s="80">
        <v>0</v>
      </c>
    </row>
    <row r="89" spans="2:8" ht="24.75" customHeight="1" x14ac:dyDescent="0.25">
      <c r="B89">
        <v>8</v>
      </c>
      <c r="C89" s="328" t="s">
        <v>256</v>
      </c>
      <c r="D89" s="328"/>
      <c r="E89" s="328"/>
      <c r="F89" s="328"/>
      <c r="G89" s="1" t="s">
        <v>257</v>
      </c>
      <c r="H89" s="80">
        <v>0.15</v>
      </c>
    </row>
    <row r="90" spans="2:8" x14ac:dyDescent="0.25">
      <c r="C90" s="325"/>
      <c r="D90" s="325"/>
      <c r="E90" s="325"/>
      <c r="F90" s="325"/>
      <c r="G90" s="1" t="s">
        <v>134</v>
      </c>
      <c r="H90" s="80">
        <v>0.05</v>
      </c>
    </row>
    <row r="91" spans="2:8" x14ac:dyDescent="0.25">
      <c r="G91" s="83" t="s">
        <v>225</v>
      </c>
      <c r="H91" s="80">
        <v>0</v>
      </c>
    </row>
    <row r="94" spans="2:8" x14ac:dyDescent="0.25">
      <c r="C94" s="326" t="s">
        <v>258</v>
      </c>
      <c r="D94" s="326"/>
      <c r="E94" s="326"/>
      <c r="F94" s="326"/>
      <c r="G94" s="326"/>
    </row>
    <row r="95" spans="2:8" ht="25.5" customHeight="1" x14ac:dyDescent="0.25">
      <c r="C95" s="320" t="s">
        <v>43</v>
      </c>
      <c r="D95" s="320"/>
      <c r="E95" s="35">
        <v>0.2</v>
      </c>
      <c r="F95" s="16" t="s">
        <v>221</v>
      </c>
      <c r="G95" s="39"/>
    </row>
    <row r="96" spans="2:8" x14ac:dyDescent="0.25">
      <c r="C96" s="326"/>
      <c r="D96" s="326"/>
      <c r="E96" s="36"/>
      <c r="F96" s="16" t="s">
        <v>224</v>
      </c>
      <c r="G96" s="39">
        <v>0.2</v>
      </c>
    </row>
    <row r="97" spans="3:7" ht="24" customHeight="1" x14ac:dyDescent="0.25">
      <c r="C97" s="320" t="s">
        <v>44</v>
      </c>
      <c r="D97" s="320"/>
      <c r="E97" s="35">
        <v>0.25</v>
      </c>
      <c r="F97" s="16" t="s">
        <v>221</v>
      </c>
      <c r="G97" s="39"/>
    </row>
    <row r="98" spans="3:7" x14ac:dyDescent="0.25">
      <c r="C98" s="323"/>
      <c r="D98" s="323"/>
      <c r="E98" s="36"/>
      <c r="F98" s="16" t="s">
        <v>224</v>
      </c>
      <c r="G98" s="39">
        <v>0.25</v>
      </c>
    </row>
    <row r="99" spans="3:7" ht="26.25" customHeight="1" x14ac:dyDescent="0.25">
      <c r="C99" s="320" t="s">
        <v>238</v>
      </c>
      <c r="D99" s="320"/>
      <c r="E99" s="35">
        <v>0.1</v>
      </c>
      <c r="F99" s="16" t="s">
        <v>221</v>
      </c>
      <c r="G99" s="22"/>
    </row>
    <row r="100" spans="3:7" x14ac:dyDescent="0.25">
      <c r="C100" s="324"/>
      <c r="D100" s="324"/>
      <c r="E100" s="36"/>
      <c r="F100" s="16" t="s">
        <v>224</v>
      </c>
      <c r="G100" s="16">
        <v>0.1</v>
      </c>
    </row>
    <row r="101" spans="3:7" ht="24.75" customHeight="1" x14ac:dyDescent="0.25">
      <c r="C101" s="320" t="s">
        <v>239</v>
      </c>
      <c r="D101" s="320"/>
      <c r="E101" s="35">
        <v>0.2</v>
      </c>
      <c r="F101" s="16" t="s">
        <v>221</v>
      </c>
      <c r="G101" s="22"/>
    </row>
    <row r="102" spans="3:7" x14ac:dyDescent="0.25">
      <c r="C102" s="324"/>
      <c r="D102" s="324"/>
      <c r="E102" s="36"/>
      <c r="F102" s="16" t="s">
        <v>224</v>
      </c>
      <c r="G102" s="39">
        <v>0.2</v>
      </c>
    </row>
    <row r="103" spans="3:7" ht="27.75" customHeight="1" x14ac:dyDescent="0.25">
      <c r="C103" s="320" t="s">
        <v>47</v>
      </c>
      <c r="D103" s="320"/>
      <c r="E103" s="35">
        <v>0.15</v>
      </c>
      <c r="F103" s="16" t="s">
        <v>221</v>
      </c>
      <c r="G103" s="22"/>
    </row>
    <row r="104" spans="3:7" x14ac:dyDescent="0.25">
      <c r="C104" s="321"/>
      <c r="D104" s="322"/>
      <c r="E104" s="22"/>
      <c r="F104" s="16" t="s">
        <v>224</v>
      </c>
      <c r="G104" s="16">
        <v>0.15</v>
      </c>
    </row>
  </sheetData>
  <mergeCells count="79">
    <mergeCell ref="N9:O9"/>
    <mergeCell ref="D9:E9"/>
    <mergeCell ref="F9:G9"/>
    <mergeCell ref="H9:I9"/>
    <mergeCell ref="J9:K9"/>
    <mergeCell ref="L9:M9"/>
    <mergeCell ref="N3:O3"/>
    <mergeCell ref="C18:D18"/>
    <mergeCell ref="C20:D20"/>
    <mergeCell ref="C22:D22"/>
    <mergeCell ref="C16:D16"/>
    <mergeCell ref="C19:D19"/>
    <mergeCell ref="C21:D21"/>
    <mergeCell ref="D3:E3"/>
    <mergeCell ref="F3:G3"/>
    <mergeCell ref="H3:I3"/>
    <mergeCell ref="J3:K3"/>
    <mergeCell ref="L3:M3"/>
    <mergeCell ref="C14:G14"/>
    <mergeCell ref="K14:M14"/>
    <mergeCell ref="C15:D15"/>
    <mergeCell ref="C17:D17"/>
    <mergeCell ref="C34:D34"/>
    <mergeCell ref="C26:G26"/>
    <mergeCell ref="C27:D27"/>
    <mergeCell ref="C31:D31"/>
    <mergeCell ref="C28:D28"/>
    <mergeCell ref="C29:D29"/>
    <mergeCell ref="C30:D30"/>
    <mergeCell ref="C47:G47"/>
    <mergeCell ref="C48:D48"/>
    <mergeCell ref="C52:D52"/>
    <mergeCell ref="C50:D50"/>
    <mergeCell ref="C49:D49"/>
    <mergeCell ref="C51:D51"/>
    <mergeCell ref="C69:E69"/>
    <mergeCell ref="C23:D23"/>
    <mergeCell ref="U23:W23"/>
    <mergeCell ref="T25:T28"/>
    <mergeCell ref="X25:X28"/>
    <mergeCell ref="C60:D60"/>
    <mergeCell ref="L27:M27"/>
    <mergeCell ref="F38:G38"/>
    <mergeCell ref="C32:D32"/>
    <mergeCell ref="C33:D33"/>
    <mergeCell ref="R23:T23"/>
    <mergeCell ref="C57:D57"/>
    <mergeCell ref="C53:D53"/>
    <mergeCell ref="C54:D54"/>
    <mergeCell ref="C55:D55"/>
    <mergeCell ref="C56:D56"/>
    <mergeCell ref="C74:F74"/>
    <mergeCell ref="C75:F75"/>
    <mergeCell ref="C77:F77"/>
    <mergeCell ref="C79:F79"/>
    <mergeCell ref="C81:F81"/>
    <mergeCell ref="C76:F76"/>
    <mergeCell ref="C83:F83"/>
    <mergeCell ref="C85:F85"/>
    <mergeCell ref="C87:F87"/>
    <mergeCell ref="C89:F89"/>
    <mergeCell ref="C78:F78"/>
    <mergeCell ref="C80:F80"/>
    <mergeCell ref="C82:F82"/>
    <mergeCell ref="C84:F84"/>
    <mergeCell ref="C86:F86"/>
    <mergeCell ref="C88:F88"/>
    <mergeCell ref="C90:F90"/>
    <mergeCell ref="C94:G94"/>
    <mergeCell ref="C95:D95"/>
    <mergeCell ref="C96:D96"/>
    <mergeCell ref="C97:D97"/>
    <mergeCell ref="C103:D103"/>
    <mergeCell ref="C104:D104"/>
    <mergeCell ref="C98:D98"/>
    <mergeCell ref="C99:D99"/>
    <mergeCell ref="C100:D100"/>
    <mergeCell ref="C101:D101"/>
    <mergeCell ref="C102:D102"/>
  </mergeCells>
  <pageMargins left="0.7" right="0.7" top="0.75" bottom="0.75" header="0.3" footer="0.3"/>
  <pageSetup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bbd3bfa-2822-4dc4-92ec-5df60f066e9f" xsi:nil="true"/>
    <lcf76f155ced4ddcb4097134ff3c332f xmlns="41f49eca-df07-441d-8fee-cda4afe53885">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DC79D8D6360E7E4A80588D15E9806AD9" ma:contentTypeVersion="14" ma:contentTypeDescription="Crear nuevo documento." ma:contentTypeScope="" ma:versionID="623168efa966573cb48821702b426c85">
  <xsd:schema xmlns:xsd="http://www.w3.org/2001/XMLSchema" xmlns:xs="http://www.w3.org/2001/XMLSchema" xmlns:p="http://schemas.microsoft.com/office/2006/metadata/properties" xmlns:ns2="41f49eca-df07-441d-8fee-cda4afe53885" xmlns:ns3="ebbd3bfa-2822-4dc4-92ec-5df60f066e9f" targetNamespace="http://schemas.microsoft.com/office/2006/metadata/properties" ma:root="true" ma:fieldsID="25bc6fdc5a6bcd9bdc4e61b80a2ce657" ns2:_="" ns3:_="">
    <xsd:import namespace="41f49eca-df07-441d-8fee-cda4afe53885"/>
    <xsd:import namespace="ebbd3bfa-2822-4dc4-92ec-5df60f066e9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1f49eca-df07-441d-8fee-cda4afe5388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Etiquetas de imagen" ma:readOnly="false" ma:fieldId="{5cf76f15-5ced-4ddc-b409-7134ff3c332f}" ma:taxonomyMulti="true" ma:sspId="cfa4c69d-b1f6-4e6d-9b00-6144774bce44"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bbd3bfa-2822-4dc4-92ec-5df60f066e9f"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element name="TaxCatchAll" ma:index="16" nillable="true" ma:displayName="Taxonomy Catch All Column" ma:hidden="true" ma:list="{0756fec4-72f7-4607-8419-4daa0fe7a33e}" ma:internalName="TaxCatchAll" ma:showField="CatchAllData" ma:web="ebbd3bfa-2822-4dc4-92ec-5df60f066e9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D329F21-33A2-44CC-86C6-3225FB578F49}">
  <ds:schemaRefs>
    <ds:schemaRef ds:uri="http://schemas.microsoft.com/office/2006/metadata/properties"/>
    <ds:schemaRef ds:uri="http://schemas.microsoft.com/office/infopath/2007/PartnerControls"/>
    <ds:schemaRef ds:uri="ebbd3bfa-2822-4dc4-92ec-5df60f066e9f"/>
    <ds:schemaRef ds:uri="41f49eca-df07-441d-8fee-cda4afe53885"/>
  </ds:schemaRefs>
</ds:datastoreItem>
</file>

<file path=customXml/itemProps2.xml><?xml version="1.0" encoding="utf-8"?>
<ds:datastoreItem xmlns:ds="http://schemas.openxmlformats.org/officeDocument/2006/customXml" ds:itemID="{9AC35170-944C-4793-81E8-D51BCF9AE0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1f49eca-df07-441d-8fee-cda4afe53885"/>
    <ds:schemaRef ds:uri="ebbd3bfa-2822-4dc4-92ec-5df60f066e9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8509F40-E843-4C8F-A29B-2789F759A09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1</vt:i4>
      </vt:variant>
    </vt:vector>
  </HeadingPairs>
  <TitlesOfParts>
    <vt:vector size="6" baseType="lpstr">
      <vt:lpstr>(Nombre riesgo- nombre control)</vt:lpstr>
      <vt:lpstr>Efectividad</vt:lpstr>
      <vt:lpstr>Control de Cambios</vt:lpstr>
      <vt:lpstr>Escalas</vt:lpstr>
      <vt:lpstr>Pesos</vt:lpstr>
      <vt:lpstr>Semiautomático</vt:lpstr>
    </vt:vector>
  </TitlesOfParts>
  <Manager/>
  <Company>Hewlett-Packard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Mireya Lopez Chaparro</dc:creator>
  <cp:keywords/>
  <dc:description/>
  <cp:lastModifiedBy>Natalia Andrea Fique Gutiérrez</cp:lastModifiedBy>
  <cp:revision/>
  <dcterms:created xsi:type="dcterms:W3CDTF">2016-06-20T14:04:44Z</dcterms:created>
  <dcterms:modified xsi:type="dcterms:W3CDTF">2025-06-09T16:04:34Z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2024-11-24T23:49:44Z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de2fffed-60b8-42b2-a465-00fee1de04ba</vt:lpwstr>
  </property>
  <property fmtid="{D5CDD505-2E9C-101B-9397-08002B2CF9AE}" pid="7" name="MSIP_Label_defa4170-0d19-0005-0004-bc88714345d2_ActionId">
    <vt:lpwstr>4e5e0ba8-9dba-4ea6-b714-636aeac75d0d</vt:lpwstr>
  </property>
  <property fmtid="{D5CDD505-2E9C-101B-9397-08002B2CF9AE}" pid="8" name="MSIP_Label_defa4170-0d19-0005-0004-bc88714345d2_ContentBits">
    <vt:lpwstr>0</vt:lpwstr>
  </property>
  <property fmtid="{D5CDD505-2E9C-101B-9397-08002B2CF9AE}" pid="9" name="ContentTypeId">
    <vt:lpwstr>0x010100DC79D8D6360E7E4A80588D15E9806AD9</vt:lpwstr>
  </property>
</Properties>
</file>