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91905D2-B112-4118-B3F3-723906F6F198}" xr6:coauthVersionLast="47" xr6:coauthVersionMax="47" xr10:uidLastSave="{00000000-0000-0000-0000-000000000000}"/>
  <bookViews>
    <workbookView xWindow="-120" yWindow="-120" windowWidth="29040" windowHeight="15840" tabRatio="897" firstSheet="2" activeTab="2" xr2:uid="{00000000-000D-0000-FFFF-FFFF00000000}"/>
  </bookViews>
  <sheets>
    <sheet name="PAG1" sheetId="1" state="hidden" r:id="rId1"/>
    <sheet name="PAG2" sheetId="2" state="hidden" r:id="rId2"/>
    <sheet name="Formato" sheetId="9" r:id="rId3"/>
    <sheet name="Instructivo de Diligenciamiento" sheetId="10" r:id="rId4"/>
    <sheet name="Control de cambios " sheetId="11" r:id="rId5"/>
    <sheet name="PAG3 (2)" sheetId="4" state="hidden" r:id="rId6"/>
    <sheet name="AEROPUERTO 7-2-2024 (2)" sheetId="5" state="hidden" r:id="rId7"/>
  </sheets>
  <definedNames>
    <definedName name="_xlnm.Print_Area" localSheetId="6">'AEROPUERTO 7-2-2024 (2)'!$A$1:$N$38</definedName>
    <definedName name="_xlnm.Print_Area" localSheetId="2">Formato!$A$1:$N$29</definedName>
    <definedName name="_xlnm.Print_Area" localSheetId="0">'PAG1'!$A$1:$N$36</definedName>
    <definedName name="_xlnm.Print_Area" localSheetId="1">'PAG2'!$A$1:$N$37</definedName>
    <definedName name="_xlnm.Print_Area" localSheetId="5">'PAG3 (2)'!$A$1:$N$42</definedName>
    <definedName name="Página" localSheetId="4">#REF!</definedName>
    <definedName name="Página" localSheetId="2">#REF!</definedName>
    <definedName name="Págin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5" l="1"/>
  <c r="B24" i="5"/>
  <c r="N23" i="5"/>
  <c r="N20" i="5"/>
  <c r="N18" i="5"/>
  <c r="N15" i="5"/>
  <c r="F28" i="4"/>
  <c r="B28" i="4"/>
  <c r="N27" i="4"/>
  <c r="N25" i="4"/>
  <c r="N24" i="4"/>
  <c r="N22" i="4"/>
  <c r="N20" i="4"/>
  <c r="N18" i="4"/>
  <c r="N15" i="4"/>
  <c r="F23" i="2"/>
  <c r="F22" i="1"/>
  <c r="N22" i="2"/>
  <c r="N19" i="1"/>
  <c r="N21" i="1"/>
  <c r="N21" i="2"/>
  <c r="N20" i="2"/>
  <c r="N19" i="2"/>
  <c r="N16" i="2"/>
  <c r="B23" i="2"/>
  <c r="N18" i="2"/>
  <c r="N17" i="2"/>
  <c r="N15" i="2"/>
  <c r="N20" i="1"/>
  <c r="N18" i="1"/>
  <c r="N17" i="1"/>
  <c r="N16" i="1"/>
  <c r="N15" i="1"/>
  <c r="B22" i="1"/>
  <c r="N28" i="4" l="1"/>
  <c r="N24" i="5"/>
  <c r="N22" i="1"/>
  <c r="N23" i="2"/>
  <c r="A1" i="5"/>
  <c r="A1" i="2"/>
  <c r="A1" i="4"/>
  <c r="A1" i="1"/>
</calcChain>
</file>

<file path=xl/sharedStrings.xml><?xml version="1.0" encoding="utf-8"?>
<sst xmlns="http://schemas.openxmlformats.org/spreadsheetml/2006/main" count="500" uniqueCount="206">
  <si>
    <t>FORMATO DE SOLICITUD TRANSPORTE DE CARGA 2024</t>
  </si>
  <si>
    <r>
      <t xml:space="preserve">Código: </t>
    </r>
    <r>
      <rPr>
        <sz val="14"/>
        <color theme="1"/>
        <rFont val="Calibri"/>
        <family val="2"/>
      </rPr>
      <t>A-AR-F023</t>
    </r>
  </si>
  <si>
    <r>
      <t>Versión</t>
    </r>
    <r>
      <rPr>
        <sz val="14"/>
        <color indexed="8"/>
        <rFont val="Calibri"/>
        <family val="2"/>
      </rPr>
      <t>: 02</t>
    </r>
  </si>
  <si>
    <r>
      <t xml:space="preserve">Fecha: </t>
    </r>
    <r>
      <rPr>
        <sz val="14"/>
        <color theme="1"/>
        <rFont val="Calibri"/>
        <family val="2"/>
      </rPr>
      <t>10/01/2023</t>
    </r>
  </si>
  <si>
    <r>
      <t xml:space="preserve">Página: </t>
    </r>
    <r>
      <rPr>
        <sz val="14"/>
        <color indexed="8"/>
        <rFont val="Calibri"/>
        <family val="2"/>
      </rPr>
      <t>1 de 1</t>
    </r>
  </si>
  <si>
    <t xml:space="preserve">     RELACION BIENES A TRANSPORTAR: ENVIO DE EPP</t>
  </si>
  <si>
    <r>
      <t xml:space="preserve">RADICADO N°:  </t>
    </r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 xml:space="preserve"> 20242020021523</t>
    </r>
  </si>
  <si>
    <r>
      <t>CIUDAD</t>
    </r>
    <r>
      <rPr>
        <sz val="14"/>
        <color theme="1"/>
        <rFont val="Calibri"/>
        <family val="2"/>
      </rPr>
      <t>: Bogotá D.C.</t>
    </r>
  </si>
  <si>
    <r>
      <t>CONTRATO No. :</t>
    </r>
    <r>
      <rPr>
        <b/>
        <sz val="18"/>
        <rFont val="Calibri"/>
        <family val="2"/>
      </rPr>
      <t xml:space="preserve"> </t>
    </r>
  </si>
  <si>
    <t>763 de 2023</t>
  </si>
  <si>
    <r>
      <t>FECHA:</t>
    </r>
    <r>
      <rPr>
        <sz val="14"/>
        <color theme="1"/>
        <rFont val="Calibri"/>
        <family val="2"/>
      </rPr>
      <t xml:space="preserve"> 02-FEBRERO-2024.</t>
    </r>
  </si>
  <si>
    <t>INSTITUTO DE HIDROLOGIA METEOROLOGIA Y ESTUDIOS AMBIENTALES- IDEAM</t>
  </si>
  <si>
    <t>NIT:  830.000,602-5         DIRECCION:  CALLE 12 No 42B-44       TEL: 2 681070</t>
  </si>
  <si>
    <t>DESCRIPCION</t>
  </si>
  <si>
    <t>UNIDAD</t>
  </si>
  <si>
    <t>LARGO</t>
  </si>
  <si>
    <t xml:space="preserve">ANCHO </t>
  </si>
  <si>
    <t>ALTO</t>
  </si>
  <si>
    <t>CANTIDAD</t>
  </si>
  <si>
    <t>PESO UNIDAD REAL</t>
  </si>
  <si>
    <t>PESO TOTAL KG</t>
  </si>
  <si>
    <t>LUGAR DE RECOGIDA (Dirección y ciudad)</t>
  </si>
  <si>
    <t>FECHA DE ENTREGA REMITENTE</t>
  </si>
  <si>
    <t>DESTINO (Dirección y ciudad)</t>
  </si>
  <si>
    <t>FECHA DE ENTREGA DESTINATARIO</t>
  </si>
  <si>
    <t>DESTINATARIO Y N° CONTACTO</t>
  </si>
  <si>
    <t>VR. DECLARADO EN PESOS</t>
  </si>
  <si>
    <t>Elementos de proteccion personal Aronautica (4 Gafas lente oscuro y claro, 4 bloqueadores, 2 botas de trabajo, 2 botas pvc, 2 Chalecos reflectivos, 2 conjunto impermeable verde, 2 chaquetas institucionales. Un KIT de Botiquin.</t>
  </si>
  <si>
    <t>CALLE 12 No 42B-44  BOGOTA D.C.</t>
  </si>
  <si>
    <t>DIRECCION DE ENTREGA
OFICINA METEOROLOGIA AERONAUTICA
IDEAM
AEROPUERTO SAN LUIS
IPIALES - NARIÑO</t>
  </si>
  <si>
    <t>VILLARREAL BOLAÑOS JUAN CARLOS
3154803090
GOMEZ RAMOS HAROLD ORLANDO
3162978119</t>
  </si>
  <si>
    <t>DIRECCION DE ENTREGA
OFICINA METEOROLOGIA AERONAUTICA
IDEAM
AEROPUERTO PERALES
IBAGUE – TOLIMA</t>
  </si>
  <si>
    <t>VELASCO SIERRA LUIS MIGUEL
3123266535
LENIS BARRAGAN MARIO FERNANDO
3115878333</t>
  </si>
  <si>
    <t>Elementos de proteccion personal Aronautica (6 Gafas lente oscuro y claro,6bloqueadores, 3 botas de trabajo, 3 botas pvc, 3Chalecos reflectivos, 3 conjunto impermeable verde, 3 chaquetas institucionales. Un KIT de Botiquin.</t>
  </si>
  <si>
    <t>DIRECCIÓN DE ENTREGA
OFICINA METEOROLOGIA AERONÁUTICA
IDEAM
AEROPUERTO INTERNACIONAL
CAMILO DAZA
AVENIDA AEROPUERTO
CUCUTA – NORTE DE SANTANDER</t>
  </si>
  <si>
    <t>ROJAS LOPEZ LUCIO
3102755210
PEREZ RINCON JULIAN
3167728454</t>
  </si>
  <si>
    <t>Elementos de proteccion personal Aronautica (10 Gafas lente oscuro y claro, 10bloqueadores, 5 botas de trabajo, 5 botas pvc, 5 Chalecos reflectivos, 5 conjunto impermeable verde,5 chaquetas institucionales. Un KIT de Botiquin.
2 CAJAS</t>
  </si>
  <si>
    <t>DIRECCION DE ENTREGA
OFICINA METEOROLOGIA AERONAUTICA
IDEAM
AEROPUERTO RAFAEL NUÑEZ
CALLE 71 No 3 – 89 CRESPO
CARTAGENA - BOLIVAR</t>
  </si>
  <si>
    <t>VIZCAINO BARCENAS SHANNER MILETH
3003414976
VERGEL CAÑIZAREZ HEINER CRISANTO
3203730455</t>
  </si>
  <si>
    <t>Elementos de proteccion personal Aronautica (16Gafas lente oscuro y claro, 16bloqueadores, 8 botas de trabajo,8 botas pvc, 8 Chalecos reflectivos, 8conjunto impermeable verde, 8chaquetas institucionales. Un KIT de Botiquin.
DOS CAJAS</t>
  </si>
  <si>
    <t>DIRECCION DE ENTREGA
OFICINA METEOROLOGIA AERONAUTICA
IDEAM
AEROPUERTO ALFONSO BONILLA ARAGON
PALMIRA – VALLE DEL CAUCA</t>
  </si>
  <si>
    <t>LOPEZ QUINTERO JOSE IGNACIO
3127211170
VELOZA URIBE LINA BRIGITH
3143271524</t>
  </si>
  <si>
    <t>TOTALES</t>
  </si>
  <si>
    <t>ROXANA LORENA VESGA ARIAS</t>
  </si>
  <si>
    <t>ANGELA MARIA BETIN GARCIA</t>
  </si>
  <si>
    <t>Nombre y Firma Funcionario solicitante</t>
  </si>
  <si>
    <t>Nombre y Firma Coordinador solicitante</t>
  </si>
  <si>
    <t xml:space="preserve"> </t>
  </si>
  <si>
    <t>HISTORIAL DE CAMBIOS</t>
  </si>
  <si>
    <t>VERSIÓN</t>
  </si>
  <si>
    <t>FECHA</t>
  </si>
  <si>
    <t>DESCRIPCIÓN</t>
  </si>
  <si>
    <t>01</t>
  </si>
  <si>
    <t>Creación del documento</t>
  </si>
  <si>
    <t>02</t>
  </si>
  <si>
    <t>Actualización de formato con nuevo contrato y telefono destinatario</t>
  </si>
  <si>
    <t>ELABORÓ</t>
  </si>
  <si>
    <t>REVISÓ</t>
  </si>
  <si>
    <t>APROBÓ</t>
  </si>
  <si>
    <r>
      <rPr>
        <b/>
        <sz val="10"/>
        <color theme="1"/>
        <rFont val="Calibri"/>
        <family val="2"/>
      </rPr>
      <t>_______________________________________________
EDSON YAIR IBARGUEN PEREA</t>
    </r>
    <r>
      <rPr>
        <sz val="10"/>
        <color theme="1"/>
        <rFont val="Calibri"/>
        <family val="2"/>
      </rPr>
      <t xml:space="preserve">                                                                                                                                          Funcionario Grupo de Manejo y Control de Almacén e Inventarios
_________________________________________________________
</t>
    </r>
    <r>
      <rPr>
        <b/>
        <sz val="10"/>
        <color theme="1"/>
        <rFont val="Calibri"/>
        <family val="2"/>
      </rPr>
      <t>MIGUEL ALEJANDRO BARRETO RUIZ</t>
    </r>
    <r>
      <rPr>
        <sz val="10"/>
        <color theme="1"/>
        <rFont val="Calibri"/>
        <family val="2"/>
      </rPr>
      <t xml:space="preserve">                                                                                                                                                   Funcionario Grupo de Manejo y Control de Almacén e Inventarios</t>
    </r>
  </si>
  <si>
    <r>
      <t xml:space="preserve">__________________________________________________________
JOSE ALBERTO CHAPARRO MARTINEZ                   </t>
    </r>
    <r>
      <rPr>
        <sz val="10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Coordinador Grupo de Manejo y Control de Almacén e Inventarios        
__________________________________________________________________
</t>
    </r>
    <r>
      <rPr>
        <b/>
        <sz val="10"/>
        <color theme="1"/>
        <rFont val="Calibri"/>
        <family val="2"/>
      </rPr>
      <t>CESAR AUGUSTO TOVAR LUCUARA</t>
    </r>
    <r>
      <rPr>
        <sz val="10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Contratista Asesor Secretaria General                                                                                                                   </t>
    </r>
  </si>
  <si>
    <r>
      <t xml:space="preserve">__________________________________________
JUAN FERNANDO ACOSTA MIRKOW                                                                                                               </t>
    </r>
    <r>
      <rPr>
        <sz val="10"/>
        <color theme="1"/>
        <rFont val="Calibri"/>
        <family val="2"/>
      </rPr>
      <t>Secretario General</t>
    </r>
  </si>
  <si>
    <t>NIT:  830.000.602-5         DIRECCION:  CALLE 12 No 42B-44       TEL: 2 681070</t>
  </si>
  <si>
    <t>Elementos de proteccion personal Aronautica (8 Gafas lente oscuro y claro, 8bloqueadores, 4 botas de trabajo, 4 botas pvc, 4 Chalecos reflectivos, 4 conjunto impermeable verde, 4 chaquetas institucionales. Un KIT de Botiquin.</t>
  </si>
  <si>
    <t xml:space="preserve">OFICINA METEOROLOGIA AERONAUTICA
IDEAM
AEROPUERTO ALFREDO VASQUEZ COBO
LETICIA – AMAZONAS
ATENCION
</t>
  </si>
  <si>
    <t>11/02/20224</t>
  </si>
  <si>
    <t>RUIZ VELASCO JAIRO ALEJANDRO
3204470261
MONSALVE PRADA DIEGO EFRAIN
3174364922</t>
  </si>
  <si>
    <t>Elementos de proteccion personal Aronautica (18 Gafas lente oscuro y claro, 18 bloqueadores, 9 botas de trabajo, 9 botas pvc, 9 Chalecos reflectivos, 9 conjunto impermeable verde, 9 chaquetas institucionales. Un KIT de Botiquin.</t>
  </si>
  <si>
    <t>DIRECCION DE ENTREGA
OFICINA METEOROLOGIA AERONAUTICA
IDEAM
AEROPUERTO PALONEGRO
LEBRIJA - SANTANDER</t>
  </si>
  <si>
    <t>SALAZAR CALA PABLO CESAR
3023886039
FORERO RINCON JORGE
3227020193</t>
  </si>
  <si>
    <t>DIRECCIÓN DE ENTREGA
OFICINA METEOROLOGIA
AERONÁUTICA
IDEAM
AEROPUERTO EL EDEN
CALLE 23 No 22 – 08 – NUEVO SOL
ARMENIA – QUINDIO</t>
  </si>
  <si>
    <t>OSORIO GARCIA ELKIN DUVAN
3112865259
ARIAS CASTAÑO ALBEIRO
3006546887</t>
  </si>
  <si>
    <t>DIRECCION DE ENTREGA
OFICINA METEOROLOGIA
AERONAUTICA
IDEAM
AEROPUERTO YARIGUIES
BARRANCABERMEJA - SANTANDER</t>
  </si>
  <si>
    <t>MERCADO ALZATE EDGAR ANDRES
3202284121
TOVAR ARANGO FREMIO
3214921146</t>
  </si>
  <si>
    <t>Elementos de proteccion personal Aronautica (4 Gafas lente oscuro y claro, 4bloqueadores, 2 botas de trabajo, 2 botas pvc, 2 Chalecos reflectivos,2 conjunto impermeable verde,2chaquetas institucionales. Un KIT de Botiquin.</t>
  </si>
  <si>
    <t>DIRECCION DE ENTREGA
OFICINA METEOROLOGIA
AERONAUTICA
IDEAM
AEROPUERTO SANTIAGO PEREZ
QUIROZ
ARAUCA - ARAUCA</t>
  </si>
  <si>
    <t>TINEO ROJAS WILMER DUBAN
3024065788
CASTAÑO ALEJANDRO
3164708730</t>
  </si>
  <si>
    <t>DIRECCIÓN DE ENTREGA
OFICINA METEOROLOGIA
AERONÁUTICA
IDEAM
AEROPUERTO LOS CEDROS
APARTADO – ANTIOQUIA</t>
  </si>
  <si>
    <t>GARCIA CALONGE LUIS EDUARDO
3008199771
ORDUZ ALVAREZ NELSON ENRIQUE
3122249611</t>
  </si>
  <si>
    <t>Elementos de proteccion personal Aronautica (18 Gafas lente oscuro y claro, 18bloqueadores, 9 botas de trabajo, 9 botas pvc, 9 Chalecos reflectivos,9 conjunto impermeable verde,9chaquetas institucionales. Un KIT de Botiquin.
2 CAJAS</t>
  </si>
  <si>
    <t>DIRECCIÓN DE ENTREGA
OFICINA METEOROLOGIA
AERONÁUTICA
IDEAM
AEROPUERTO ERNEST0 CORTISSOZ CALLE 30 KM 07 
SOLEDAD - ATLANTICO</t>
  </si>
  <si>
    <t>GESTIÓN DE ALMACÉN E INVENTARIOS 
Formato: Solicitud transporte de carga</t>
  </si>
  <si>
    <t>Versión:  01</t>
  </si>
  <si>
    <t>Fecha: 20/03/2025</t>
  </si>
  <si>
    <t>Radicado Número</t>
  </si>
  <si>
    <t>Ciudad</t>
  </si>
  <si>
    <t>Fecha</t>
  </si>
  <si>
    <t>Contrato</t>
  </si>
  <si>
    <t>Dirección y ciudad de recogida</t>
  </si>
  <si>
    <t>Fecha de recogida</t>
  </si>
  <si>
    <t xml:space="preserve">Nombres, apellidos, número de contacto, correo electrónico del destinatario </t>
  </si>
  <si>
    <t>Dirección Destino</t>
  </si>
  <si>
    <t>Ciudad Destino</t>
  </si>
  <si>
    <t>Cantidad</t>
  </si>
  <si>
    <t>Peso
(gramos)</t>
  </si>
  <si>
    <t>Largo
(centímetros)</t>
  </si>
  <si>
    <t>Ancho
(centímetros)</t>
  </si>
  <si>
    <t>Alto
(centímetros)</t>
  </si>
  <si>
    <t>Valor declarado</t>
  </si>
  <si>
    <t>Descripción / contenido</t>
  </si>
  <si>
    <t>Quién solicita:</t>
  </si>
  <si>
    <t>Quién aprueba:</t>
  </si>
  <si>
    <t xml:space="preserve">Nombres y apellidos </t>
  </si>
  <si>
    <t>Nombres y apellidos  Coordinador o jefe  que aprueba la solicitud:</t>
  </si>
  <si>
    <t>Cédula de ciudadanía</t>
  </si>
  <si>
    <t>Firma:</t>
  </si>
  <si>
    <t>INSTRUCTIVO PARA EL DILIGENCIAMIENTO DEL FORMATO SOLICITUD TRANSPORTE DE CARGA</t>
  </si>
  <si>
    <t xml:space="preserve">CAMPO </t>
  </si>
  <si>
    <t xml:space="preserve">DESCRIPCIÓN  </t>
  </si>
  <si>
    <t>Radicado número</t>
  </si>
  <si>
    <t>Registrar el número del radicado del Sistema de Gestión Documental con el cual se remitirá el formato al Grupo de Manejo y Control de Almacén e Inventarios</t>
  </si>
  <si>
    <t xml:space="preserve">Registrar el nombre de la ciudad en la cual se está diligenciando el formato </t>
  </si>
  <si>
    <t xml:space="preserve">Registrar el día, mes y año en el cual se está diligenciando el formato </t>
  </si>
  <si>
    <t xml:space="preserve">Diligenciar el número de contrato vigente de transporte de carga </t>
  </si>
  <si>
    <t xml:space="preserve">Registrar la dirección y ciudad donde se recogeran los elementos a transportar </t>
  </si>
  <si>
    <t>Registrar el día, mes y año en el cual se recogeran los elementos a transportar</t>
  </si>
  <si>
    <t xml:space="preserve">Registrar nombres, apellidos completos, número de contacto y correo electrónico del destinatario sea funcionario o contratista </t>
  </si>
  <si>
    <t xml:space="preserve">Registrar la dirección donde se entregarán los elementos a transportar </t>
  </si>
  <si>
    <t xml:space="preserve">Registrar la ciudad donde se entregarán los elementos a transportar </t>
  </si>
  <si>
    <t>Diligenciar el número 1 dado que los elementos son ambalados en una sola caja</t>
  </si>
  <si>
    <t xml:space="preserve">Registrar el peso en gramos de la caja a transportar </t>
  </si>
  <si>
    <t xml:space="preserve">Registrar el largo en centímetros de la caja a transportar </t>
  </si>
  <si>
    <t xml:space="preserve">Registrar el ancho en centímetros de la caja a transportar </t>
  </si>
  <si>
    <t xml:space="preserve">Registrar el alto en centímetros de la caja a transportar </t>
  </si>
  <si>
    <t>Registrar el valor total en pesos colombianos, de los elementos incluidos en cada caja a transportar</t>
  </si>
  <si>
    <t>Describir los elementos incluidos en cada caja a transportar. En el caso donde los bienes son debolutivos, incluir la placa de inventario.</t>
  </si>
  <si>
    <t>Según corresponda solicita o aprueba, registrar nombres y apellidos completos del funcionario o contratista</t>
  </si>
  <si>
    <t>Según corresponda solicita o aprueba, indique el número de la cédula de ciudadanía del funcionario o contratista</t>
  </si>
  <si>
    <t>Firma</t>
  </si>
  <si>
    <t>Según corresponda solicita o aprueba, en esta casilla debe firmar el funcionario o contratista</t>
  </si>
  <si>
    <t>GESTIÓN DE ALMACÉN E INVENTARIOS 
Formato:  Solicitud transporte de carga</t>
  </si>
  <si>
    <t>CONTROL DE CAMBIOS</t>
  </si>
  <si>
    <t>Versión</t>
  </si>
  <si>
    <t xml:space="preserve">Cambios Realizados </t>
  </si>
  <si>
    <t>Creación del Documento</t>
  </si>
  <si>
    <r>
      <t xml:space="preserve">RADICADO N°:  </t>
    </r>
    <r>
      <rPr>
        <sz val="14"/>
        <color theme="1"/>
        <rFont val="Calibri"/>
        <family val="2"/>
      </rPr>
      <t xml:space="preserve"> </t>
    </r>
    <r>
      <rPr>
        <b/>
        <sz val="14"/>
        <color theme="1"/>
        <rFont val="Calibri"/>
        <family val="2"/>
      </rPr>
      <t xml:space="preserve"> </t>
    </r>
  </si>
  <si>
    <r>
      <t>FECHA:</t>
    </r>
    <r>
      <rPr>
        <sz val="14"/>
        <color theme="1"/>
        <rFont val="Calibri"/>
        <family val="2"/>
      </rPr>
      <t xml:space="preserve"> 06-FEBRERO-2024.</t>
    </r>
  </si>
  <si>
    <t>GAFAS DE SEG 4, BLOQUEADOR SOLAR 4, BOTA DE SEGURIDAD 2, BOTA PVC 2, CHALECO NARANJA 2, CONJUNTO VERDE IMPERMEABLE 2, CHAQUETA 2. KIT DE BOTIQUIN</t>
  </si>
  <si>
    <t>6 DE FEBRERO DE 2024</t>
  </si>
  <si>
    <t>AEROPUERTO BENITO SALAS
NEIVA - HUILA</t>
  </si>
  <si>
    <t>12 DE FEBRERO DE 2024</t>
  </si>
  <si>
    <t>LOZADA BAHAMON CAMPO ELIAS
3223528929
AREVALO JIMENEZ WENDY YURANI
3168717981</t>
  </si>
  <si>
    <t>GAFAS DE SEG 6, BLOQUEADOR SOLAR 6, BOTA DE SEGURIDAD 3, BOTA PVC 3, CHALECO NARANJA3, CONJUNTO VERDE IMPERMEABLE 3, CHAQUETA 3. KIT DE BOTIQUIN</t>
  </si>
  <si>
    <t>AEROPUERTO LOS GARZONES
MONTERIA - CORDOBA</t>
  </si>
  <si>
    <t>MARTINEZ CORDERO JAVIER ALBERTO
3126567303
ESPITIA VILLALBA JORGE DE JESUS
3007098858</t>
  </si>
  <si>
    <t>700000*3</t>
  </si>
  <si>
    <t>AEROPUERTO ANTONIO NARIÑO
CHACHAGUI - NARIÑO</t>
  </si>
  <si>
    <t>LOPEZ REVELO ALVARO ARMANDO
3156496346
CHAVEZ SANCHEZ ALVARO ENRIQUE
3172541509</t>
  </si>
  <si>
    <t>700000*2</t>
  </si>
  <si>
    <t>AEROPUERTO MATECAÑA
KILOMETRO 4 VIA CERRITOS
PEREIRA - RISARALDA</t>
  </si>
  <si>
    <t>CLARO CONTECHA JAIRO ALONSO
3177192631
ANGARITA CARVAJALINO KELLY JOHANNA
3015811248</t>
  </si>
  <si>
    <t>GAFAS DE SEG 2, BLOQUEADOR SOLAR 2, BOTA DE SEGURIDAD 1, BOTA PVC 1, CHALECO NARANJA 1, CONJUNTO VERDE IMPERMEABLE 1, CHAQUETA 1. KIT DE BOTIQUIN</t>
  </si>
  <si>
    <t>AEROPUERTO EL EMBRUJO
ISLA DE PROVIDENCIA</t>
  </si>
  <si>
    <t>ARCHBOLD ULLITTE LUCIO
316 8593118</t>
  </si>
  <si>
    <t>AEROPUERTO GERMAN OLANO
PUERTO CARREÑO – VICHADA</t>
  </si>
  <si>
    <t>AZABACHE ARACA VICTOR AVELINO
3212610933
PERDOMO PEREZ NEIDA YAZMIN
3143325630</t>
  </si>
  <si>
    <t>AEROPUERTO EL CARAÑO
KILOMETRO 2
BARRIO LOS ANGELES</t>
  </si>
  <si>
    <t>RIVAS RIVAS DAVID
3176387181
MARIN PALACIOS JOHN
3146889915</t>
  </si>
  <si>
    <t>AEROPUERTO ALMIRANTE PADILLA
CALLE 30 No 26A – 81
RIOHACHA – GUAJIRA</t>
  </si>
  <si>
    <t>MOVIL GÁMEZ YACIR JOSE
3157473764</t>
  </si>
  <si>
    <t>GAFAS DE SEG 20, BLOQUEADOR SOLAR 20, BOTA DE SEGURIDAD 10, BOTA PVC 10, CHALECO NARANJA 10, CONJUNTO VERDE IMPERMEABLE 10, CHAQUETA 10. KIT DE BOTIQUIN</t>
  </si>
  <si>
    <t>AEROPUERTO JOSE MARIA CORDOBA
RIONEGRO - ANTIOQUIA</t>
  </si>
  <si>
    <t>CASTRO RUBIO ZULMA FERNANDA
3112026887
QUIÑONES TELLO FULGENCIO OBERMAN
3116433925</t>
  </si>
  <si>
    <t>700000*10</t>
  </si>
  <si>
    <t>GAFAS DE SEG 10, BLOQUEADOR SOLAR 10, BOTA DE SEGURIDAD 5, BOTA PVC 5, CHALECO NARANJA 5, CONJUNTO VERDE IMPERMEABLE 5, CHAQUETA 5. KIT DE BOTIQUIN</t>
  </si>
  <si>
    <t>AVENIDA COLOMBIA
DIAGONAL A LA FUERZA AEREA
SAN ANDRES ISLAS</t>
  </si>
  <si>
    <t>SINCLAIR ARCHBOLD JOHN BOY
3118204896
JAY VELEZ JENEELY ELBERTIS
3004265825</t>
  </si>
  <si>
    <t>GAFAS DE SEG 6, BLOQUEADOR SOLAR 6, BOTA DE SEGURIDAD 3, BOTA PVC 3, CHALECO NARANJA 3, CONJUNTO VERDE IMPERMEABLE 3, CHAQUETA 3. KIT DE BOTIQUIN</t>
  </si>
  <si>
    <t>AEROPUERTO SIMON BOLIVAR
AVENIDA AEROPUERTO
SANTA MARTA – MAGDALENA
ATENCION</t>
  </si>
  <si>
    <t>BARROS TORREZ MARLON FERNANDO
3008904477
LIDUEÑEZ MEJIA KERLY KARINA
3118867297</t>
  </si>
  <si>
    <t>OFICINA METEOROLOGIA AERONAUTICA
IDEAM
AEROPUERTO ALFONSO LOPEZ
VALLEDUPAR – CESAR</t>
  </si>
  <si>
    <t>CLARO ARENAS JAIRO ANTONIO
3156217581
QUIROZ MAESTRE RANFFY JOSE
3007830385</t>
  </si>
  <si>
    <t>GAFAS DE SEG 8, BLOQUEADOR SOLAR 8, BOTA DE SEGURIDAD 4, BOTA PVC 4, CHALECO NARANJA 4, CONJUNTO VERDE IMPERMEABLE 4, CHAQUETA 4. KIT DE BOTIQUIN</t>
  </si>
  <si>
    <t>OFICINA METEOROLOGIA AERONAUTICA
IDEAM
AEROPUERTO VANGUARDIA
KILOMETRO 3 VIA RESTREPO
VILLAVICENCIO – META
ATENCION</t>
  </si>
  <si>
    <t>PRIETO TORRES MANUEL HERNAN
3167973826
BEJARANO MENDEZ GERALD FERNEY
3115974693</t>
  </si>
  <si>
    <r>
      <t>FECHA:</t>
    </r>
    <r>
      <rPr>
        <sz val="14"/>
        <color theme="1"/>
        <rFont val="Calibri"/>
        <family val="2"/>
      </rPr>
      <t xml:space="preserve"> 07-FEBRERO-2024.</t>
    </r>
  </si>
  <si>
    <t>54 CM</t>
  </si>
  <si>
    <t>52 CM</t>
  </si>
  <si>
    <t>48 CM</t>
  </si>
  <si>
    <t>16 KG</t>
  </si>
  <si>
    <t>7 DE FEBRERO DE 2024</t>
  </si>
  <si>
    <t>60 cm</t>
  </si>
  <si>
    <t>50 cm</t>
  </si>
  <si>
    <t>25 Kg</t>
  </si>
  <si>
    <t>44 cm</t>
  </si>
  <si>
    <t>67 cm</t>
  </si>
  <si>
    <t>17 KG</t>
  </si>
  <si>
    <t>66cm</t>
  </si>
  <si>
    <t>38 cm</t>
  </si>
  <si>
    <t>25 KG</t>
  </si>
  <si>
    <t>42 cm</t>
  </si>
  <si>
    <t>37 cm</t>
  </si>
  <si>
    <t>32 cm</t>
  </si>
  <si>
    <t>9 KG</t>
  </si>
  <si>
    <t>60 CM</t>
  </si>
  <si>
    <t>40 CM</t>
  </si>
  <si>
    <t>41 CM</t>
  </si>
  <si>
    <t>49 cm</t>
  </si>
  <si>
    <t>52 cm</t>
  </si>
  <si>
    <t>AEROPUERTO EL CARAÑO
KILOMETRO 2
BARRIO LOS ANGELES
QUIBDO - CHOCO</t>
  </si>
  <si>
    <t>44 CM</t>
  </si>
  <si>
    <t>20 KG</t>
  </si>
  <si>
    <t>50 CM</t>
  </si>
  <si>
    <t>27 KG</t>
  </si>
  <si>
    <t>Código: GAI-F013
Versión:  01
Fecha: 20/03/2025</t>
  </si>
  <si>
    <t>Código: GAI-F013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</si>
</sst>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[$-240A]d&quot; de &quot;mmmm&quot; de &quot;yyyy"/>
    <numFmt numFmtId="166" formatCode="[$-F800]dddd\,\ mmmm\ dd\,\ yyyy"/>
    <numFmt numFmtId="167" formatCode="0.0"/>
    <numFmt numFmtId="168" formatCode="_-[$$-240A]\ * #,##0_-;\-[$$-240A]\ * #,##0_-;_-[$$-240A]\ 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indexed="8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b/>
      <i/>
      <sz val="11"/>
      <name val="Verdana"/>
      <family val="2"/>
    </font>
    <font>
      <b/>
      <i/>
      <sz val="11"/>
      <color theme="0" tint="-0.14999847407452621"/>
      <name val="Verdana"/>
      <family val="2"/>
    </font>
    <font>
      <i/>
      <sz val="11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00C69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</cellStyleXfs>
  <cellXfs count="2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7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1" xfId="0" applyFont="1" applyBorder="1" applyAlignment="1">
      <alignment vertical="center"/>
    </xf>
    <xf numFmtId="0" fontId="4" fillId="0" borderId="0" xfId="0" applyFont="1"/>
    <xf numFmtId="164" fontId="0" fillId="0" borderId="0" xfId="0" applyNumberFormat="1"/>
    <xf numFmtId="1" fontId="4" fillId="0" borderId="0" xfId="0" applyNumberFormat="1" applyFont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9" fillId="6" borderId="1" xfId="0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" fontId="15" fillId="2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12" fillId="2" borderId="0" xfId="0" applyFont="1" applyFill="1"/>
    <xf numFmtId="165" fontId="12" fillId="2" borderId="0" xfId="0" applyNumberFormat="1" applyFont="1" applyFill="1"/>
    <xf numFmtId="166" fontId="12" fillId="2" borderId="0" xfId="0" applyNumberFormat="1" applyFont="1" applyFill="1"/>
    <xf numFmtId="164" fontId="9" fillId="2" borderId="0" xfId="0" applyNumberFormat="1" applyFont="1" applyFill="1"/>
    <xf numFmtId="49" fontId="14" fillId="2" borderId="0" xfId="0" applyNumberFormat="1" applyFont="1" applyFill="1"/>
    <xf numFmtId="44" fontId="20" fillId="6" borderId="1" xfId="1" applyFont="1" applyFill="1" applyBorder="1" applyAlignment="1">
      <alignment horizontal="right" vertical="center" wrapText="1"/>
    </xf>
    <xf numFmtId="44" fontId="20" fillId="6" borderId="1" xfId="1" applyFont="1" applyFill="1" applyBorder="1" applyAlignment="1">
      <alignment horizontal="right" vertical="center"/>
    </xf>
    <xf numFmtId="0" fontId="22" fillId="0" borderId="0" xfId="0" applyFont="1"/>
    <xf numFmtId="0" fontId="11" fillId="0" borderId="1" xfId="0" applyFont="1" applyBorder="1" applyAlignment="1">
      <alignment horizontal="center"/>
    </xf>
    <xf numFmtId="0" fontId="23" fillId="0" borderId="0" xfId="0" applyFont="1"/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168" fontId="21" fillId="0" borderId="1" xfId="0" applyNumberFormat="1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23" fillId="0" borderId="1" xfId="0" applyFont="1" applyBorder="1"/>
    <xf numFmtId="165" fontId="23" fillId="0" borderId="1" xfId="0" applyNumberFormat="1" applyFont="1" applyBorder="1"/>
    <xf numFmtId="166" fontId="23" fillId="0" borderId="1" xfId="0" applyNumberFormat="1" applyFont="1" applyBorder="1"/>
    <xf numFmtId="164" fontId="24" fillId="4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0" fillId="2" borderId="26" xfId="0" applyFill="1" applyBorder="1" applyAlignment="1">
      <alignment vertical="center"/>
    </xf>
    <xf numFmtId="0" fontId="0" fillId="2" borderId="27" xfId="0" applyFill="1" applyBorder="1"/>
    <xf numFmtId="0" fontId="0" fillId="2" borderId="28" xfId="0" applyFill="1" applyBorder="1"/>
    <xf numFmtId="0" fontId="4" fillId="2" borderId="24" xfId="0" applyFont="1" applyFill="1" applyBorder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0" fontId="0" fillId="2" borderId="25" xfId="0" applyFill="1" applyBorder="1"/>
    <xf numFmtId="0" fontId="2" fillId="2" borderId="2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1" fontId="5" fillId="2" borderId="0" xfId="0" applyNumberFormat="1" applyFont="1" applyFill="1"/>
    <xf numFmtId="0" fontId="5" fillId="2" borderId="0" xfId="0" applyFont="1" applyFill="1"/>
    <xf numFmtId="165" fontId="1" fillId="2" borderId="0" xfId="0" applyNumberFormat="1" applyFont="1" applyFill="1"/>
    <xf numFmtId="166" fontId="1" fillId="2" borderId="0" xfId="0" applyNumberFormat="1" applyFont="1" applyFill="1"/>
    <xf numFmtId="164" fontId="0" fillId="2" borderId="0" xfId="0" applyNumberFormat="1" applyFill="1"/>
    <xf numFmtId="1" fontId="6" fillId="2" borderId="0" xfId="0" applyNumberFormat="1" applyFont="1" applyFill="1"/>
    <xf numFmtId="1" fontId="8" fillId="2" borderId="0" xfId="0" applyNumberFormat="1" applyFont="1" applyFill="1" applyAlignment="1">
      <alignment horizontal="center"/>
    </xf>
    <xf numFmtId="0" fontId="9" fillId="2" borderId="24" xfId="0" applyFont="1" applyFill="1" applyBorder="1" applyAlignment="1">
      <alignment horizontal="right" vertical="center"/>
    </xf>
    <xf numFmtId="1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" fontId="8" fillId="2" borderId="24" xfId="0" applyNumberFormat="1" applyFont="1" applyFill="1" applyBorder="1"/>
    <xf numFmtId="0" fontId="0" fillId="2" borderId="0" xfId="0" applyFill="1" applyAlignment="1">
      <alignment horizontal="center"/>
    </xf>
    <xf numFmtId="1" fontId="8" fillId="2" borderId="0" xfId="0" applyNumberFormat="1" applyFont="1" applyFill="1"/>
    <xf numFmtId="0" fontId="10" fillId="2" borderId="24" xfId="0" applyFont="1" applyFill="1" applyBorder="1"/>
    <xf numFmtId="0" fontId="0" fillId="2" borderId="17" xfId="0" applyFill="1" applyBorder="1" applyAlignment="1">
      <alignment vertical="center"/>
    </xf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1" fontId="0" fillId="2" borderId="12" xfId="0" applyNumberFormat="1" applyFill="1" applyBorder="1"/>
    <xf numFmtId="165" fontId="0" fillId="2" borderId="12" xfId="0" applyNumberFormat="1" applyFill="1" applyBorder="1"/>
    <xf numFmtId="166" fontId="0" fillId="2" borderId="12" xfId="0" applyNumberFormat="1" applyFill="1" applyBorder="1"/>
    <xf numFmtId="164" fontId="0" fillId="2" borderId="12" xfId="0" applyNumberFormat="1" applyFill="1" applyBorder="1"/>
    <xf numFmtId="0" fontId="0" fillId="2" borderId="21" xfId="0" applyFill="1" applyBorder="1"/>
    <xf numFmtId="0" fontId="2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4" fontId="22" fillId="0" borderId="1" xfId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28" fillId="2" borderId="30" xfId="2" applyFont="1" applyFill="1" applyBorder="1" applyAlignment="1">
      <alignment vertical="center" wrapText="1"/>
    </xf>
    <xf numFmtId="0" fontId="29" fillId="0" borderId="0" xfId="2" applyFont="1"/>
    <xf numFmtId="0" fontId="28" fillId="2" borderId="31" xfId="2" applyFont="1" applyFill="1" applyBorder="1" applyAlignment="1">
      <alignment vertical="center" wrapText="1"/>
    </xf>
    <xf numFmtId="0" fontId="28" fillId="2" borderId="32" xfId="2" applyFont="1" applyFill="1" applyBorder="1" applyAlignment="1">
      <alignment vertical="center" wrapText="1"/>
    </xf>
    <xf numFmtId="0" fontId="28" fillId="2" borderId="12" xfId="2" applyFont="1" applyFill="1" applyBorder="1" applyAlignment="1">
      <alignment horizontal="centerContinuous" vertical="center" wrapText="1"/>
    </xf>
    <xf numFmtId="0" fontId="30" fillId="0" borderId="33" xfId="3" applyFont="1" applyBorder="1" applyAlignment="1">
      <alignment vertical="top"/>
    </xf>
    <xf numFmtId="0" fontId="30" fillId="0" borderId="11" xfId="3" applyFont="1" applyBorder="1"/>
    <xf numFmtId="0" fontId="28" fillId="0" borderId="6" xfId="3" applyFont="1" applyBorder="1" applyAlignment="1">
      <alignment horizontal="center" vertical="center" wrapText="1"/>
    </xf>
    <xf numFmtId="0" fontId="29" fillId="0" borderId="11" xfId="2" applyFont="1" applyBorder="1"/>
    <xf numFmtId="0" fontId="32" fillId="0" borderId="10" xfId="2" applyFont="1" applyBorder="1" applyAlignment="1">
      <alignment vertical="center"/>
    </xf>
    <xf numFmtId="0" fontId="28" fillId="0" borderId="10" xfId="3" applyFont="1" applyBorder="1"/>
    <xf numFmtId="0" fontId="33" fillId="0" borderId="10" xfId="3" applyFont="1" applyBorder="1"/>
    <xf numFmtId="0" fontId="30" fillId="0" borderId="10" xfId="3" applyFont="1" applyBorder="1"/>
    <xf numFmtId="0" fontId="29" fillId="0" borderId="36" xfId="2" applyFont="1" applyBorder="1"/>
    <xf numFmtId="0" fontId="33" fillId="0" borderId="12" xfId="3" applyFont="1" applyBorder="1" applyAlignment="1" applyProtection="1">
      <alignment vertical="center"/>
      <protection locked="0"/>
    </xf>
    <xf numFmtId="0" fontId="33" fillId="0" borderId="11" xfId="3" applyFont="1" applyBorder="1" applyAlignment="1" applyProtection="1">
      <alignment vertical="center"/>
      <protection locked="0"/>
    </xf>
    <xf numFmtId="0" fontId="28" fillId="2" borderId="26" xfId="3" applyFont="1" applyFill="1" applyBorder="1" applyAlignment="1">
      <alignment horizontal="centerContinuous" vertical="center" wrapText="1"/>
    </xf>
    <xf numFmtId="0" fontId="35" fillId="0" borderId="6" xfId="3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wrapText="1"/>
    </xf>
    <xf numFmtId="0" fontId="35" fillId="0" borderId="6" xfId="3" applyFont="1" applyBorder="1" applyAlignment="1">
      <alignment wrapText="1"/>
    </xf>
    <xf numFmtId="0" fontId="35" fillId="0" borderId="1" xfId="3" applyFont="1" applyBorder="1" applyAlignment="1">
      <alignment wrapText="1"/>
    </xf>
    <xf numFmtId="0" fontId="29" fillId="0" borderId="1" xfId="2" applyFont="1" applyBorder="1" applyAlignment="1">
      <alignment wrapText="1"/>
    </xf>
    <xf numFmtId="0" fontId="30" fillId="0" borderId="6" xfId="3" applyFont="1" applyBorder="1" applyAlignment="1" applyProtection="1">
      <alignment vertical="top" wrapText="1"/>
      <protection locked="0"/>
    </xf>
    <xf numFmtId="0" fontId="30" fillId="0" borderId="1" xfId="3" applyFont="1" applyBorder="1" applyAlignment="1" applyProtection="1">
      <alignment vertical="top" wrapText="1"/>
      <protection locked="0"/>
    </xf>
    <xf numFmtId="0" fontId="28" fillId="2" borderId="38" xfId="3" applyFont="1" applyFill="1" applyBorder="1" applyAlignment="1" applyProtection="1">
      <alignment horizontal="centerContinuous" vertical="center" wrapText="1"/>
      <protection locked="0"/>
    </xf>
    <xf numFmtId="0" fontId="28" fillId="2" borderId="34" xfId="3" applyFont="1" applyFill="1" applyBorder="1" applyAlignment="1" applyProtection="1">
      <alignment horizontal="centerContinuous" vertical="center" wrapText="1"/>
      <protection locked="0"/>
    </xf>
    <xf numFmtId="0" fontId="28" fillId="2" borderId="22" xfId="3" applyFont="1" applyFill="1" applyBorder="1" applyAlignment="1" applyProtection="1">
      <alignment horizontal="centerContinuous" vertical="center" wrapText="1"/>
      <protection locked="0"/>
    </xf>
    <xf numFmtId="0" fontId="28" fillId="2" borderId="18" xfId="3" applyFont="1" applyFill="1" applyBorder="1" applyAlignment="1" applyProtection="1">
      <alignment horizontal="centerContinuous" vertical="center" wrapText="1"/>
      <protection locked="0"/>
    </xf>
    <xf numFmtId="0" fontId="28" fillId="0" borderId="18" xfId="3" applyFont="1" applyBorder="1" applyAlignment="1" applyProtection="1">
      <alignment vertical="center"/>
      <protection locked="0"/>
    </xf>
    <xf numFmtId="0" fontId="28" fillId="0" borderId="34" xfId="3" applyFont="1" applyBorder="1" applyAlignment="1" applyProtection="1">
      <alignment vertical="center"/>
      <protection locked="0"/>
    </xf>
    <xf numFmtId="0" fontId="28" fillId="0" borderId="1" xfId="3" applyFont="1" applyBorder="1" applyAlignment="1" applyProtection="1">
      <alignment vertical="center" wrapText="1"/>
      <protection locked="0"/>
    </xf>
    <xf numFmtId="0" fontId="28" fillId="0" borderId="6" xfId="3" applyFont="1" applyBorder="1" applyAlignment="1" applyProtection="1">
      <alignment vertical="center" wrapText="1"/>
      <protection locked="0"/>
    </xf>
    <xf numFmtId="0" fontId="28" fillId="0" borderId="20" xfId="3" applyFont="1" applyBorder="1" applyAlignment="1" applyProtection="1">
      <alignment horizontal="justify" vertical="center"/>
      <protection locked="0"/>
    </xf>
    <xf numFmtId="0" fontId="28" fillId="0" borderId="19" xfId="3" applyFont="1" applyBorder="1" applyAlignment="1" applyProtection="1">
      <alignment vertical="center"/>
      <protection locked="0"/>
    </xf>
    <xf numFmtId="0" fontId="28" fillId="0" borderId="39" xfId="3" applyFont="1" applyBorder="1" applyAlignment="1" applyProtection="1">
      <alignment vertical="center"/>
      <protection locked="0"/>
    </xf>
    <xf numFmtId="0" fontId="28" fillId="0" borderId="8" xfId="3" applyFont="1" applyBorder="1" applyAlignment="1" applyProtection="1">
      <alignment horizontal="justify" vertical="center"/>
      <protection locked="0"/>
    </xf>
    <xf numFmtId="0" fontId="29" fillId="0" borderId="0" xfId="2" applyFont="1" applyAlignment="1">
      <alignment wrapText="1"/>
    </xf>
    <xf numFmtId="0" fontId="36" fillId="0" borderId="41" xfId="2" applyFont="1" applyBorder="1" applyAlignment="1">
      <alignment horizontal="centerContinuous" vertical="center"/>
    </xf>
    <xf numFmtId="0" fontId="36" fillId="0" borderId="15" xfId="2" applyFont="1" applyBorder="1" applyAlignment="1">
      <alignment horizontal="centerContinuous" vertical="center"/>
    </xf>
    <xf numFmtId="0" fontId="36" fillId="0" borderId="16" xfId="2" applyFont="1" applyBorder="1" applyAlignment="1">
      <alignment horizontal="centerContinuous" vertical="center"/>
    </xf>
    <xf numFmtId="0" fontId="36" fillId="0" borderId="18" xfId="2" applyFont="1" applyBorder="1"/>
    <xf numFmtId="0" fontId="36" fillId="0" borderId="34" xfId="2" applyFont="1" applyBorder="1"/>
    <xf numFmtId="0" fontId="36" fillId="0" borderId="22" xfId="2" applyFont="1" applyBorder="1"/>
    <xf numFmtId="0" fontId="32" fillId="0" borderId="41" xfId="2" applyFont="1" applyBorder="1" applyAlignment="1">
      <alignment horizontal="center" vertical="center"/>
    </xf>
    <xf numFmtId="0" fontId="32" fillId="0" borderId="18" xfId="2" applyFont="1" applyBorder="1" applyAlignment="1">
      <alignment horizontal="centerContinuous" vertical="center"/>
    </xf>
    <xf numFmtId="0" fontId="32" fillId="0" borderId="34" xfId="2" applyFont="1" applyBorder="1" applyAlignment="1">
      <alignment horizontal="centerContinuous" vertical="center"/>
    </xf>
    <xf numFmtId="0" fontId="32" fillId="0" borderId="22" xfId="2" applyFont="1" applyBorder="1" applyAlignment="1">
      <alignment horizontal="centerContinuous" vertical="center"/>
    </xf>
    <xf numFmtId="0" fontId="32" fillId="0" borderId="6" xfId="2" applyFont="1" applyBorder="1" applyAlignment="1">
      <alignment horizontal="left" vertical="center"/>
    </xf>
    <xf numFmtId="0" fontId="29" fillId="0" borderId="1" xfId="2" applyFont="1" applyBorder="1" applyAlignment="1">
      <alignment horizontal="centerContinuous" vertical="center" wrapText="1"/>
    </xf>
    <xf numFmtId="0" fontId="29" fillId="0" borderId="7" xfId="2" applyFont="1" applyBorder="1" applyAlignment="1">
      <alignment horizontal="centerContinuous" vertical="center" wrapText="1"/>
    </xf>
    <xf numFmtId="0" fontId="32" fillId="0" borderId="32" xfId="2" applyFont="1" applyBorder="1" applyAlignment="1">
      <alignment vertical="center"/>
    </xf>
    <xf numFmtId="0" fontId="32" fillId="0" borderId="6" xfId="2" applyFont="1" applyBorder="1" applyAlignment="1">
      <alignment horizontal="left" vertical="center" wrapText="1"/>
    </xf>
    <xf numFmtId="0" fontId="29" fillId="0" borderId="29" xfId="2" applyFont="1" applyBorder="1" applyAlignment="1">
      <alignment horizontal="centerContinuous" vertical="center" wrapText="1"/>
    </xf>
    <xf numFmtId="0" fontId="29" fillId="0" borderId="42" xfId="2" applyFont="1" applyBorder="1" applyAlignment="1">
      <alignment horizontal="centerContinuous" vertical="center" wrapText="1"/>
    </xf>
    <xf numFmtId="0" fontId="32" fillId="0" borderId="37" xfId="2" applyFont="1" applyBorder="1" applyAlignment="1">
      <alignment horizontal="left" vertical="center" wrapText="1"/>
    </xf>
    <xf numFmtId="0" fontId="37" fillId="0" borderId="0" xfId="4" applyFont="1"/>
    <xf numFmtId="0" fontId="38" fillId="0" borderId="0" xfId="4" applyFont="1"/>
    <xf numFmtId="0" fontId="37" fillId="8" borderId="18" xfId="4" applyFont="1" applyFill="1" applyBorder="1" applyAlignment="1">
      <alignment wrapText="1"/>
    </xf>
    <xf numFmtId="0" fontId="37" fillId="8" borderId="34" xfId="4" applyFont="1" applyFill="1" applyBorder="1" applyAlignment="1">
      <alignment wrapText="1"/>
    </xf>
    <xf numFmtId="0" fontId="37" fillId="8" borderId="22" xfId="4" applyFont="1" applyFill="1" applyBorder="1" applyAlignment="1">
      <alignment wrapText="1"/>
    </xf>
    <xf numFmtId="0" fontId="36" fillId="9" borderId="18" xfId="4" applyFont="1" applyFill="1" applyBorder="1" applyAlignment="1">
      <alignment horizontal="centerContinuous" vertical="center" wrapText="1"/>
    </xf>
    <xf numFmtId="0" fontId="37" fillId="9" borderId="34" xfId="4" applyFont="1" applyFill="1" applyBorder="1" applyAlignment="1">
      <alignment horizontal="centerContinuous" vertical="center" wrapText="1"/>
    </xf>
    <xf numFmtId="0" fontId="37" fillId="9" borderId="22" xfId="4" applyFont="1" applyFill="1" applyBorder="1" applyAlignment="1">
      <alignment horizontal="centerContinuous" vertical="center" wrapText="1"/>
    </xf>
    <xf numFmtId="0" fontId="37" fillId="8" borderId="22" xfId="4" applyFont="1" applyFill="1" applyBorder="1" applyAlignment="1">
      <alignment vertical="center" wrapText="1"/>
    </xf>
    <xf numFmtId="0" fontId="36" fillId="9" borderId="18" xfId="4" applyFont="1" applyFill="1" applyBorder="1"/>
    <xf numFmtId="0" fontId="36" fillId="9" borderId="1" xfId="4" applyFont="1" applyFill="1" applyBorder="1"/>
    <xf numFmtId="0" fontId="36" fillId="9" borderId="1" xfId="4" applyFont="1" applyFill="1" applyBorder="1" applyAlignment="1">
      <alignment horizontal="centerContinuous" vertical="center"/>
    </xf>
    <xf numFmtId="0" fontId="37" fillId="2" borderId="18" xfId="4" applyFont="1" applyFill="1" applyBorder="1" applyAlignment="1">
      <alignment horizontal="center" vertical="center"/>
    </xf>
    <xf numFmtId="14" fontId="30" fillId="0" borderId="1" xfId="2" applyNumberFormat="1" applyFont="1" applyBorder="1" applyAlignment="1">
      <alignment horizontal="center" vertical="center" wrapText="1"/>
    </xf>
    <xf numFmtId="0" fontId="28" fillId="0" borderId="18" xfId="3" applyFont="1" applyBorder="1" applyAlignment="1">
      <alignment vertical="center" wrapText="1"/>
    </xf>
    <xf numFmtId="0" fontId="28" fillId="0" borderId="22" xfId="3" applyFont="1" applyBorder="1" applyAlignment="1">
      <alignment vertical="center" wrapText="1"/>
    </xf>
    <xf numFmtId="0" fontId="34" fillId="0" borderId="0" xfId="3" applyFont="1" applyAlignment="1">
      <alignment horizontal="center"/>
    </xf>
    <xf numFmtId="0" fontId="28" fillId="2" borderId="26" xfId="3" applyFont="1" applyFill="1" applyBorder="1" applyAlignment="1">
      <alignment horizontal="center" vertical="center" wrapText="1"/>
    </xf>
    <xf numFmtId="0" fontId="28" fillId="2" borderId="29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33" fillId="0" borderId="0" xfId="3" applyFont="1" applyAlignment="1" applyProtection="1">
      <alignment vertical="center"/>
      <protection locked="0"/>
    </xf>
    <xf numFmtId="0" fontId="32" fillId="0" borderId="1" xfId="2" applyFont="1" applyBorder="1" applyAlignment="1">
      <alignment horizontal="center" vertical="center" wrapText="1"/>
    </xf>
    <xf numFmtId="0" fontId="28" fillId="0" borderId="12" xfId="3" applyFont="1" applyBorder="1"/>
    <xf numFmtId="0" fontId="28" fillId="0" borderId="22" xfId="3" applyFont="1" applyBorder="1" applyAlignment="1" applyProtection="1">
      <alignment vertical="center"/>
      <protection locked="0"/>
    </xf>
    <xf numFmtId="0" fontId="28" fillId="0" borderId="22" xfId="3" applyFont="1" applyBorder="1" applyAlignment="1" applyProtection="1">
      <alignment horizontal="center" vertical="center" wrapText="1"/>
      <protection locked="0"/>
    </xf>
    <xf numFmtId="0" fontId="28" fillId="2" borderId="0" xfId="2" applyFont="1" applyFill="1" applyAlignment="1">
      <alignment horizontal="centerContinuous" vertical="center" wrapText="1"/>
    </xf>
    <xf numFmtId="0" fontId="30" fillId="0" borderId="0" xfId="3" applyFont="1" applyAlignment="1">
      <alignment vertical="top"/>
    </xf>
    <xf numFmtId="0" fontId="30" fillId="0" borderId="0" xfId="3" applyFont="1" applyAlignment="1">
      <alignment horizontal="right" vertical="top"/>
    </xf>
    <xf numFmtId="0" fontId="32" fillId="0" borderId="0" xfId="2" applyFont="1" applyAlignment="1">
      <alignment vertical="center"/>
    </xf>
    <xf numFmtId="0" fontId="33" fillId="0" borderId="0" xfId="3" applyFont="1"/>
    <xf numFmtId="0" fontId="33" fillId="0" borderId="0" xfId="3" applyFont="1" applyAlignment="1">
      <alignment horizontal="center"/>
    </xf>
    <xf numFmtId="0" fontId="28" fillId="0" borderId="0" xfId="3" applyFont="1"/>
    <xf numFmtId="0" fontId="30" fillId="0" borderId="0" xfId="3" applyFont="1"/>
    <xf numFmtId="0" fontId="30" fillId="0" borderId="0" xfId="3" applyFont="1" applyAlignment="1">
      <alignment wrapText="1"/>
    </xf>
    <xf numFmtId="0" fontId="35" fillId="0" borderId="0" xfId="3" applyFont="1" applyAlignment="1">
      <alignment wrapText="1"/>
    </xf>
    <xf numFmtId="0" fontId="28" fillId="0" borderId="6" xfId="3" applyFont="1" applyBorder="1" applyAlignment="1" applyProtection="1">
      <alignment horizontal="center" vertical="center" wrapText="1"/>
      <protection locked="0"/>
    </xf>
    <xf numFmtId="0" fontId="29" fillId="0" borderId="18" xfId="2" applyFont="1" applyBorder="1" applyAlignment="1">
      <alignment vertical="center" wrapText="1"/>
    </xf>
    <xf numFmtId="0" fontId="29" fillId="0" borderId="34" xfId="2" applyFont="1" applyBorder="1" applyAlignment="1">
      <alignment vertical="center" wrapText="1"/>
    </xf>
    <xf numFmtId="0" fontId="29" fillId="0" borderId="35" xfId="2" applyFont="1" applyBorder="1" applyAlignment="1">
      <alignment vertical="center" wrapText="1"/>
    </xf>
    <xf numFmtId="0" fontId="28" fillId="2" borderId="37" xfId="3" applyFont="1" applyFill="1" applyBorder="1" applyAlignment="1">
      <alignment horizontal="center" vertical="center" wrapText="1"/>
    </xf>
    <xf numFmtId="0" fontId="35" fillId="0" borderId="22" xfId="3" applyFont="1" applyBorder="1" applyAlignment="1">
      <alignment horizontal="center" vertical="center" wrapText="1"/>
    </xf>
    <xf numFmtId="0" fontId="35" fillId="0" borderId="22" xfId="3" applyFont="1" applyBorder="1" applyAlignment="1">
      <alignment wrapText="1"/>
    </xf>
    <xf numFmtId="0" fontId="30" fillId="0" borderId="22" xfId="3" applyFont="1" applyBorder="1" applyAlignment="1" applyProtection="1">
      <alignment vertical="top" wrapText="1"/>
      <protection locked="0"/>
    </xf>
    <xf numFmtId="0" fontId="32" fillId="0" borderId="18" xfId="2" applyFont="1" applyBorder="1" applyAlignment="1">
      <alignment horizontal="centerContinuous" vertical="center" wrapText="1"/>
    </xf>
    <xf numFmtId="0" fontId="32" fillId="0" borderId="34" xfId="2" applyFont="1" applyBorder="1" applyAlignment="1">
      <alignment horizontal="centerContinuous" vertical="center" wrapText="1"/>
    </xf>
    <xf numFmtId="0" fontId="32" fillId="0" borderId="35" xfId="2" applyFont="1" applyBorder="1" applyAlignment="1">
      <alignment horizontal="centerContinuous" vertical="center" wrapText="1"/>
    </xf>
    <xf numFmtId="0" fontId="28" fillId="0" borderId="23" xfId="3" applyFont="1" applyBorder="1" applyAlignment="1" applyProtection="1">
      <alignment vertical="center"/>
      <protection locked="0"/>
    </xf>
    <xf numFmtId="0" fontId="28" fillId="0" borderId="35" xfId="3" applyFont="1" applyBorder="1" applyAlignment="1" applyProtection="1">
      <alignment vertical="center"/>
      <protection locked="0"/>
    </xf>
    <xf numFmtId="0" fontId="28" fillId="2" borderId="35" xfId="3" applyFont="1" applyFill="1" applyBorder="1" applyAlignment="1" applyProtection="1">
      <alignment horizontal="centerContinuous" vertical="center" wrapText="1"/>
      <protection locked="0"/>
    </xf>
    <xf numFmtId="0" fontId="28" fillId="2" borderId="15" xfId="2" applyFont="1" applyFill="1" applyBorder="1" applyAlignment="1">
      <alignment horizontal="centerContinuous" vertical="center" wrapText="1"/>
    </xf>
    <xf numFmtId="0" fontId="28" fillId="2" borderId="15" xfId="2" applyFont="1" applyFill="1" applyBorder="1" applyAlignment="1">
      <alignment horizontal="centerContinuous" vertical="center"/>
    </xf>
    <xf numFmtId="0" fontId="29" fillId="0" borderId="15" xfId="2" applyFont="1" applyBorder="1" applyAlignment="1">
      <alignment horizontal="centerContinuous" vertical="center"/>
    </xf>
    <xf numFmtId="0" fontId="29" fillId="0" borderId="18" xfId="2" applyFont="1" applyBorder="1" applyAlignment="1">
      <alignment horizontal="centerContinuous" vertical="center" wrapText="1"/>
    </xf>
    <xf numFmtId="0" fontId="29" fillId="0" borderId="34" xfId="2" applyFont="1" applyBorder="1" applyAlignment="1">
      <alignment horizontal="centerContinuous" vertical="center" wrapText="1"/>
    </xf>
    <xf numFmtId="0" fontId="29" fillId="0" borderId="22" xfId="2" applyFont="1" applyBorder="1" applyAlignment="1">
      <alignment horizontal="centerContinuous" vertical="center" wrapText="1"/>
    </xf>
    <xf numFmtId="0" fontId="32" fillId="0" borderId="6" xfId="2" applyFont="1" applyBorder="1" applyAlignment="1">
      <alignment horizontal="center" vertical="center" wrapText="1"/>
    </xf>
    <xf numFmtId="0" fontId="28" fillId="2" borderId="29" xfId="3" applyFont="1" applyFill="1" applyBorder="1" applyAlignment="1">
      <alignment horizontal="left" vertical="center" wrapText="1"/>
    </xf>
    <xf numFmtId="0" fontId="28" fillId="2" borderId="1" xfId="3" applyFont="1" applyFill="1" applyBorder="1" applyAlignment="1">
      <alignment horizontal="left" vertical="center" wrapText="1"/>
    </xf>
    <xf numFmtId="0" fontId="37" fillId="2" borderId="1" xfId="4" applyFont="1" applyFill="1" applyBorder="1" applyAlignment="1">
      <alignment horizontal="centerContinuous" vertical="center" wrapText="1"/>
    </xf>
    <xf numFmtId="0" fontId="29" fillId="0" borderId="35" xfId="2" applyFont="1" applyBorder="1" applyAlignment="1">
      <alignment horizontal="centerContinuous" vertical="center" wrapText="1"/>
    </xf>
    <xf numFmtId="0" fontId="30" fillId="2" borderId="24" xfId="2" applyFont="1" applyFill="1" applyBorder="1" applyAlignment="1">
      <alignment horizontal="left" vertical="center" wrapText="1"/>
    </xf>
    <xf numFmtId="0" fontId="30" fillId="2" borderId="17" xfId="2" applyFont="1" applyFill="1" applyBorder="1" applyAlignment="1">
      <alignment horizontal="left" vertical="center"/>
    </xf>
    <xf numFmtId="0" fontId="30" fillId="2" borderId="43" xfId="2" applyFont="1" applyFill="1" applyBorder="1" applyAlignment="1">
      <alignment vertical="center" wrapText="1"/>
    </xf>
    <xf numFmtId="0" fontId="30" fillId="2" borderId="15" xfId="2" applyFont="1" applyFill="1" applyBorder="1" applyAlignment="1">
      <alignment vertical="center" wrapText="1"/>
    </xf>
    <xf numFmtId="0" fontId="30" fillId="2" borderId="16" xfId="2" applyFont="1" applyFill="1" applyBorder="1" applyAlignment="1">
      <alignment vertical="center" wrapText="1"/>
    </xf>
    <xf numFmtId="0" fontId="29" fillId="0" borderId="0" xfId="2" applyFont="1" applyAlignment="1">
      <alignment horizontal="centerContinuous" vertical="center" wrapText="1"/>
    </xf>
    <xf numFmtId="0" fontId="29" fillId="0" borderId="44" xfId="2" applyFont="1" applyBorder="1"/>
    <xf numFmtId="0" fontId="28" fillId="0" borderId="6" xfId="3" applyFont="1" applyBorder="1" applyAlignment="1" applyProtection="1">
      <alignment horizontal="left" vertical="center" wrapText="1"/>
      <protection locked="0"/>
    </xf>
    <xf numFmtId="0" fontId="28" fillId="0" borderId="40" xfId="3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65" fontId="12" fillId="2" borderId="12" xfId="0" applyNumberFormat="1" applyFont="1" applyFill="1" applyBorder="1" applyAlignment="1">
      <alignment horizontal="left" vertical="center"/>
    </xf>
    <xf numFmtId="165" fontId="12" fillId="2" borderId="12" xfId="0" applyNumberFormat="1" applyFont="1" applyFill="1" applyBorder="1"/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14" fontId="17" fillId="0" borderId="22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7" fillId="0" borderId="18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8" fillId="10" borderId="17" xfId="4" applyFont="1" applyFill="1" applyBorder="1" applyAlignment="1">
      <alignment horizontal="centerContinuous" vertical="center"/>
    </xf>
    <xf numFmtId="0" fontId="28" fillId="10" borderId="18" xfId="4" applyFont="1" applyFill="1" applyBorder="1" applyAlignment="1">
      <alignment horizontal="centerContinuous" vertical="center"/>
    </xf>
    <xf numFmtId="0" fontId="28" fillId="10" borderId="34" xfId="4" applyFont="1" applyFill="1" applyBorder="1" applyAlignment="1">
      <alignment horizontal="centerContinuous" vertical="center"/>
    </xf>
    <xf numFmtId="0" fontId="28" fillId="10" borderId="22" xfId="4" applyFont="1" applyFill="1" applyBorder="1" applyAlignment="1">
      <alignment horizontal="centerContinuous" vertical="center"/>
    </xf>
  </cellXfs>
  <cellStyles count="5">
    <cellStyle name="Moneda" xfId="1" builtinId="4"/>
    <cellStyle name="Normal" xfId="0" builtinId="0"/>
    <cellStyle name="Normal 2" xfId="2" xr:uid="{1AC74509-E8ED-4ADD-89B2-FA666BE7FD5B}"/>
    <cellStyle name="Normal 2 2" xfId="4" xr:uid="{802FB945-3B9B-4139-917E-AB42289E11B3}"/>
    <cellStyle name="Normal_Hoja1" xfId="3" xr:uid="{3A6BF6AA-067C-4766-85DE-CCEFEBC4E5C2}"/>
  </cellStyles>
  <dxfs count="0"/>
  <tableStyles count="0" defaultTableStyle="TableStyleMedium2" defaultPivotStyle="PivotStyleLight16"/>
  <colors>
    <mruColors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161593</xdr:colOff>
      <xdr:row>0</xdr:row>
      <xdr:rowOff>95249</xdr:rowOff>
    </xdr:from>
    <xdr:to>
      <xdr:col>2</xdr:col>
      <xdr:colOff>489857</xdr:colOff>
      <xdr:row>3</xdr:row>
      <xdr:rowOff>176893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93" y="95249"/>
          <a:ext cx="3376264" cy="81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1651685</xdr:colOff>
      <xdr:row>24</xdr:row>
      <xdr:rowOff>69862</xdr:rowOff>
    </xdr:from>
    <xdr:to>
      <xdr:col>1</xdr:col>
      <xdr:colOff>400050</xdr:colOff>
      <xdr:row>26</xdr:row>
      <xdr:rowOff>3494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685" y="8042287"/>
          <a:ext cx="1167715" cy="314632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</xdr:colOff>
      <xdr:row>23</xdr:row>
      <xdr:rowOff>158750</xdr:rowOff>
    </xdr:from>
    <xdr:to>
      <xdr:col>8</xdr:col>
      <xdr:colOff>1071177</xdr:colOff>
      <xdr:row>25</xdr:row>
      <xdr:rowOff>54014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A60461-6CF0-9B19-8E33-5758B978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9416" y="11419417"/>
          <a:ext cx="1028844" cy="276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161593</xdr:colOff>
      <xdr:row>0</xdr:row>
      <xdr:rowOff>95249</xdr:rowOff>
    </xdr:from>
    <xdr:to>
      <xdr:col>2</xdr:col>
      <xdr:colOff>489857</xdr:colOff>
      <xdr:row>3</xdr:row>
      <xdr:rowOff>176893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E9264F-05B0-45C4-AA8B-5687268B6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93" y="95249"/>
          <a:ext cx="3366739" cy="79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1651685</xdr:colOff>
      <xdr:row>25</xdr:row>
      <xdr:rowOff>69862</xdr:rowOff>
    </xdr:from>
    <xdr:to>
      <xdr:col>1</xdr:col>
      <xdr:colOff>400050</xdr:colOff>
      <xdr:row>27</xdr:row>
      <xdr:rowOff>3494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DF2C16-9F91-4445-AE1F-5DDD2A624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685" y="11299837"/>
          <a:ext cx="1167715" cy="31463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1365250</xdr:colOff>
      <xdr:row>25</xdr:row>
      <xdr:rowOff>176095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2598E0-E73E-32A7-CDD6-7AD83A76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2917" y="12361333"/>
          <a:ext cx="1365250" cy="3665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532659</xdr:colOff>
      <xdr:row>0</xdr:row>
      <xdr:rowOff>118236</xdr:rowOff>
    </xdr:from>
    <xdr:to>
      <xdr:col>0</xdr:col>
      <xdr:colOff>1421848</xdr:colOff>
      <xdr:row>1</xdr:row>
      <xdr:rowOff>460084</xdr:rowOff>
    </xdr:to>
    <xdr:pic>
      <xdr:nvPicPr>
        <xdr:cNvPr id="2" name="Imagen 1" title="LOGO">
          <a:extLst>
            <a:ext uri="{FF2B5EF4-FFF2-40B4-BE49-F238E27FC236}">
              <a16:creationId xmlns:a16="http://schemas.microsoft.com/office/drawing/2014/main" id="{9078DFC7-2E2C-4E62-897B-45F567D370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59" y="118236"/>
          <a:ext cx="889189" cy="8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2</xdr:col>
      <xdr:colOff>833715</xdr:colOff>
      <xdr:row>1</xdr:row>
      <xdr:rowOff>671791</xdr:rowOff>
    </xdr:to>
    <xdr:pic>
      <xdr:nvPicPr>
        <xdr:cNvPr id="2" name="Imagen 1" title="logo ideam">
          <a:extLst>
            <a:ext uri="{FF2B5EF4-FFF2-40B4-BE49-F238E27FC236}">
              <a16:creationId xmlns:a16="http://schemas.microsoft.com/office/drawing/2014/main" id="{F7BB8A2D-64E5-4FED-A8CB-06818016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4" y="161925"/>
          <a:ext cx="690841" cy="6908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161593</xdr:colOff>
      <xdr:row>0</xdr:row>
      <xdr:rowOff>95249</xdr:rowOff>
    </xdr:from>
    <xdr:to>
      <xdr:col>2</xdr:col>
      <xdr:colOff>489857</xdr:colOff>
      <xdr:row>3</xdr:row>
      <xdr:rowOff>176893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226882-DB70-430F-9DF0-8289968D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93" y="95249"/>
          <a:ext cx="3366739" cy="79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1651685</xdr:colOff>
      <xdr:row>30</xdr:row>
      <xdr:rowOff>69862</xdr:rowOff>
    </xdr:from>
    <xdr:to>
      <xdr:col>1</xdr:col>
      <xdr:colOff>400050</xdr:colOff>
      <xdr:row>32</xdr:row>
      <xdr:rowOff>3494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7BA913-978E-4133-86BF-F94AD927E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685" y="21339187"/>
          <a:ext cx="1167715" cy="314632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</xdr:colOff>
      <xdr:row>29</xdr:row>
      <xdr:rowOff>158750</xdr:rowOff>
    </xdr:from>
    <xdr:to>
      <xdr:col>8</xdr:col>
      <xdr:colOff>1071177</xdr:colOff>
      <xdr:row>31</xdr:row>
      <xdr:rowOff>54014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7CFF34-2F04-42E8-86E3-5FDEEB9F9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5183" y="21237575"/>
          <a:ext cx="1028844" cy="2762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161593</xdr:colOff>
      <xdr:row>0</xdr:row>
      <xdr:rowOff>95249</xdr:rowOff>
    </xdr:from>
    <xdr:to>
      <xdr:col>2</xdr:col>
      <xdr:colOff>489857</xdr:colOff>
      <xdr:row>3</xdr:row>
      <xdr:rowOff>176893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D6818-03AD-4D6B-82AC-338B3048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93" y="95249"/>
          <a:ext cx="3366739" cy="79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1651685</xdr:colOff>
      <xdr:row>26</xdr:row>
      <xdr:rowOff>69862</xdr:rowOff>
    </xdr:from>
    <xdr:to>
      <xdr:col>1</xdr:col>
      <xdr:colOff>400050</xdr:colOff>
      <xdr:row>28</xdr:row>
      <xdr:rowOff>3494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57E374-EB64-47C6-9D09-51A420389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685" y="21339187"/>
          <a:ext cx="1167715" cy="314632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</xdr:colOff>
      <xdr:row>25</xdr:row>
      <xdr:rowOff>158750</xdr:rowOff>
    </xdr:from>
    <xdr:to>
      <xdr:col>8</xdr:col>
      <xdr:colOff>1071177</xdr:colOff>
      <xdr:row>27</xdr:row>
      <xdr:rowOff>54014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0EDD56-0A74-4590-9274-B1F9E90FB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5183" y="21237575"/>
          <a:ext cx="1028844" cy="276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view="pageBreakPreview" zoomScale="85" zoomScaleNormal="100" zoomScaleSheetLayoutView="85" workbookViewId="0">
      <selection activeCell="A8" sqref="A8"/>
    </sheetView>
  </sheetViews>
  <sheetFormatPr baseColWidth="10" defaultColWidth="9.140625" defaultRowHeight="15" x14ac:dyDescent="0.25"/>
  <cols>
    <col min="1" max="1" width="36.28515625" customWidth="1"/>
    <col min="2" max="2" width="9.28515625" customWidth="1"/>
    <col min="3" max="3" width="9.7109375" customWidth="1"/>
    <col min="4" max="4" width="9.42578125" customWidth="1"/>
    <col min="5" max="5" width="8.42578125" customWidth="1"/>
    <col min="6" max="6" width="12" customWidth="1"/>
    <col min="7" max="7" width="12.42578125" customWidth="1"/>
    <col min="8" max="8" width="15.85546875" customWidth="1"/>
    <col min="9" max="9" width="21.7109375" customWidth="1"/>
    <col min="10" max="10" width="23.7109375" customWidth="1"/>
    <col min="11" max="11" width="40.28515625" customWidth="1"/>
    <col min="12" max="12" width="29.85546875" customWidth="1"/>
    <col min="13" max="13" width="23.7109375" customWidth="1"/>
    <col min="14" max="14" width="23.85546875" customWidth="1"/>
  </cols>
  <sheetData>
    <row r="1" spans="1:14" ht="18.75" x14ac:dyDescent="0.25">
      <c r="A1" s="228">
        <f ca="1">A1:N36</f>
        <v>0</v>
      </c>
      <c r="B1" s="228"/>
      <c r="C1" s="228"/>
      <c r="D1" s="231" t="s">
        <v>0</v>
      </c>
      <c r="E1" s="231"/>
      <c r="F1" s="231"/>
      <c r="G1" s="231"/>
      <c r="H1" s="231"/>
      <c r="I1" s="231"/>
      <c r="J1" s="231"/>
      <c r="K1" s="231"/>
      <c r="L1" s="231"/>
      <c r="M1" s="230" t="s">
        <v>1</v>
      </c>
      <c r="N1" s="230"/>
    </row>
    <row r="2" spans="1:14" ht="18.75" x14ac:dyDescent="0.25">
      <c r="A2" s="228"/>
      <c r="B2" s="228"/>
      <c r="C2" s="228"/>
      <c r="D2" s="231"/>
      <c r="E2" s="231"/>
      <c r="F2" s="231"/>
      <c r="G2" s="231"/>
      <c r="H2" s="231"/>
      <c r="I2" s="231"/>
      <c r="J2" s="231"/>
      <c r="K2" s="231"/>
      <c r="L2" s="231"/>
      <c r="M2" s="230" t="s">
        <v>2</v>
      </c>
      <c r="N2" s="230"/>
    </row>
    <row r="3" spans="1:14" ht="18.75" x14ac:dyDescent="0.25">
      <c r="A3" s="228"/>
      <c r="B3" s="228"/>
      <c r="C3" s="228"/>
      <c r="D3" s="231"/>
      <c r="E3" s="231"/>
      <c r="F3" s="231"/>
      <c r="G3" s="231"/>
      <c r="H3" s="231"/>
      <c r="I3" s="231"/>
      <c r="J3" s="231"/>
      <c r="K3" s="231"/>
      <c r="L3" s="231"/>
      <c r="M3" s="230" t="s">
        <v>3</v>
      </c>
      <c r="N3" s="230"/>
    </row>
    <row r="4" spans="1:14" ht="18.75" x14ac:dyDescent="0.25">
      <c r="A4" s="228"/>
      <c r="B4" s="228"/>
      <c r="C4" s="228"/>
      <c r="D4" s="231"/>
      <c r="E4" s="231"/>
      <c r="F4" s="231"/>
      <c r="G4" s="231"/>
      <c r="H4" s="231"/>
      <c r="I4" s="231"/>
      <c r="J4" s="231"/>
      <c r="K4" s="231"/>
      <c r="L4" s="231"/>
      <c r="M4" s="230" t="s">
        <v>4</v>
      </c>
      <c r="N4" s="230"/>
    </row>
    <row r="5" spans="1:14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ht="18.75" x14ac:dyDescent="0.3">
      <c r="A6" s="54"/>
      <c r="B6" s="55"/>
      <c r="C6" s="55"/>
      <c r="D6" s="229" t="s">
        <v>5</v>
      </c>
      <c r="E6" s="229"/>
      <c r="F6" s="229"/>
      <c r="G6" s="229"/>
      <c r="H6" s="229"/>
      <c r="I6" s="229"/>
      <c r="J6" s="229"/>
      <c r="K6" s="229"/>
      <c r="L6" s="55"/>
      <c r="M6" s="56"/>
      <c r="N6" s="57"/>
    </row>
    <row r="7" spans="1:14" ht="18.75" x14ac:dyDescent="0.3">
      <c r="A7" s="58" t="s">
        <v>6</v>
      </c>
      <c r="B7" s="59"/>
      <c r="C7" s="59"/>
      <c r="D7" s="60"/>
      <c r="E7" s="61"/>
      <c r="F7" s="61"/>
      <c r="G7" s="61"/>
      <c r="H7" s="62"/>
      <c r="I7" s="63"/>
      <c r="J7" s="64"/>
      <c r="K7" s="63"/>
      <c r="L7" s="15"/>
      <c r="M7" s="65"/>
      <c r="N7" s="57"/>
    </row>
    <row r="8" spans="1:14" ht="23.25" x14ac:dyDescent="0.35">
      <c r="A8" s="58" t="s">
        <v>7</v>
      </c>
      <c r="B8" s="59"/>
      <c r="C8" s="59"/>
      <c r="D8" s="15"/>
      <c r="E8" s="66"/>
      <c r="F8" s="66"/>
      <c r="G8" s="66"/>
      <c r="H8" s="66"/>
      <c r="I8" s="66" t="s">
        <v>8</v>
      </c>
      <c r="J8" s="66" t="s">
        <v>9</v>
      </c>
      <c r="K8" s="66"/>
      <c r="L8" s="15"/>
      <c r="M8" s="65"/>
      <c r="N8" s="57"/>
    </row>
    <row r="9" spans="1:14" ht="18.75" x14ac:dyDescent="0.25">
      <c r="A9" s="58" t="s">
        <v>10</v>
      </c>
      <c r="B9" s="59"/>
      <c r="C9" s="59"/>
      <c r="D9" s="67"/>
      <c r="E9" s="67"/>
      <c r="F9" s="67"/>
      <c r="G9" s="67"/>
      <c r="H9" s="67"/>
      <c r="I9" s="67"/>
      <c r="J9" s="67"/>
      <c r="K9" s="67"/>
      <c r="L9" s="15"/>
      <c r="M9" s="65"/>
      <c r="N9" s="57"/>
    </row>
    <row r="10" spans="1:14" x14ac:dyDescent="0.25">
      <c r="A10" s="68"/>
      <c r="B10" s="15"/>
      <c r="C10" s="15"/>
      <c r="D10" s="15"/>
      <c r="E10" s="69"/>
      <c r="F10" s="69"/>
      <c r="G10" s="69"/>
      <c r="H10" s="15"/>
      <c r="I10" s="70"/>
      <c r="J10" s="71"/>
      <c r="K10" s="70"/>
      <c r="L10" s="15"/>
      <c r="M10" s="65"/>
      <c r="N10" s="57"/>
    </row>
    <row r="11" spans="1:14" ht="15.75" x14ac:dyDescent="0.25">
      <c r="A11" s="72" t="s">
        <v>11</v>
      </c>
      <c r="B11" s="15"/>
      <c r="C11" s="73"/>
      <c r="D11" s="15"/>
      <c r="E11" s="74"/>
      <c r="F11" s="74"/>
      <c r="G11" s="74"/>
      <c r="H11" s="74"/>
      <c r="I11" s="74"/>
      <c r="J11" s="74"/>
      <c r="K11" s="70"/>
      <c r="L11" s="15"/>
      <c r="M11" s="65"/>
      <c r="N11" s="57"/>
    </row>
    <row r="12" spans="1:14" ht="15.75" x14ac:dyDescent="0.25">
      <c r="A12" s="75" t="s">
        <v>12</v>
      </c>
      <c r="B12" s="15"/>
      <c r="C12" s="73"/>
      <c r="D12" s="15"/>
      <c r="E12" s="74"/>
      <c r="F12" s="74"/>
      <c r="G12" s="74"/>
      <c r="H12" s="74"/>
      <c r="I12" s="74"/>
      <c r="J12" s="74"/>
      <c r="K12" s="70"/>
      <c r="L12" s="15"/>
      <c r="M12" s="65"/>
      <c r="N12" s="57"/>
    </row>
    <row r="13" spans="1:14" x14ac:dyDescent="0.25">
      <c r="A13" s="76"/>
      <c r="B13" s="77"/>
      <c r="C13" s="78"/>
      <c r="D13" s="77"/>
      <c r="E13" s="79"/>
      <c r="F13" s="79"/>
      <c r="G13" s="79"/>
      <c r="H13" s="77"/>
      <c r="I13" s="80"/>
      <c r="J13" s="81"/>
      <c r="K13" s="77"/>
      <c r="L13" s="77"/>
      <c r="M13" s="82"/>
      <c r="N13" s="83"/>
    </row>
    <row r="14" spans="1:14" s="11" customFormat="1" ht="47.25" x14ac:dyDescent="0.25">
      <c r="A14" s="30" t="s">
        <v>13</v>
      </c>
      <c r="B14" s="30" t="s">
        <v>14</v>
      </c>
      <c r="C14" s="30" t="s">
        <v>15</v>
      </c>
      <c r="D14" s="30" t="s">
        <v>16</v>
      </c>
      <c r="E14" s="30" t="s">
        <v>17</v>
      </c>
      <c r="F14" s="30" t="s">
        <v>18</v>
      </c>
      <c r="G14" s="31" t="s">
        <v>19</v>
      </c>
      <c r="H14" s="31" t="s">
        <v>20</v>
      </c>
      <c r="I14" s="30" t="s">
        <v>21</v>
      </c>
      <c r="J14" s="32" t="s">
        <v>22</v>
      </c>
      <c r="K14" s="30" t="s">
        <v>23</v>
      </c>
      <c r="L14" s="32" t="s">
        <v>24</v>
      </c>
      <c r="M14" s="30" t="s">
        <v>25</v>
      </c>
      <c r="N14" s="33" t="s">
        <v>26</v>
      </c>
    </row>
    <row r="15" spans="1:14" s="27" customFormat="1" ht="93" customHeight="1" x14ac:dyDescent="0.2">
      <c r="A15" s="50" t="s">
        <v>27</v>
      </c>
      <c r="B15" s="34">
        <v>1</v>
      </c>
      <c r="C15" s="34">
        <v>56</v>
      </c>
      <c r="D15" s="34">
        <v>34</v>
      </c>
      <c r="E15" s="35">
        <v>52</v>
      </c>
      <c r="F15" s="35">
        <v>1</v>
      </c>
      <c r="G15" s="35">
        <v>15</v>
      </c>
      <c r="H15" s="85">
        <v>15</v>
      </c>
      <c r="I15" s="34" t="s">
        <v>28</v>
      </c>
      <c r="J15" s="36">
        <v>45324</v>
      </c>
      <c r="K15" s="84" t="s">
        <v>29</v>
      </c>
      <c r="L15" s="36">
        <v>45333</v>
      </c>
      <c r="M15" s="38" t="s">
        <v>30</v>
      </c>
      <c r="N15" s="37">
        <f>700000*2</f>
        <v>1400000</v>
      </c>
    </row>
    <row r="16" spans="1:14" s="27" customFormat="1" ht="93" customHeight="1" x14ac:dyDescent="0.2">
      <c r="A16" s="50" t="s">
        <v>27</v>
      </c>
      <c r="B16" s="34">
        <v>1</v>
      </c>
      <c r="C16" s="34">
        <v>75</v>
      </c>
      <c r="D16" s="34">
        <v>48</v>
      </c>
      <c r="E16" s="35">
        <v>28</v>
      </c>
      <c r="F16" s="35">
        <v>1</v>
      </c>
      <c r="G16" s="35">
        <v>16</v>
      </c>
      <c r="H16" s="85">
        <v>16</v>
      </c>
      <c r="I16" s="34" t="s">
        <v>28</v>
      </c>
      <c r="J16" s="36">
        <v>45324</v>
      </c>
      <c r="K16" s="84" t="s">
        <v>31</v>
      </c>
      <c r="L16" s="36">
        <v>45333</v>
      </c>
      <c r="M16" s="38" t="s">
        <v>32</v>
      </c>
      <c r="N16" s="37">
        <f>700000*2</f>
        <v>1400000</v>
      </c>
    </row>
    <row r="17" spans="1:14" s="12" customFormat="1" ht="93" customHeight="1" x14ac:dyDescent="0.2">
      <c r="A17" s="50" t="s">
        <v>33</v>
      </c>
      <c r="B17" s="38">
        <v>1</v>
      </c>
      <c r="C17" s="38">
        <v>70</v>
      </c>
      <c r="D17" s="38">
        <v>35</v>
      </c>
      <c r="E17" s="38">
        <v>60</v>
      </c>
      <c r="F17" s="38">
        <v>1</v>
      </c>
      <c r="G17" s="39">
        <v>21</v>
      </c>
      <c r="H17" s="39">
        <v>21</v>
      </c>
      <c r="I17" s="34" t="s">
        <v>28</v>
      </c>
      <c r="J17" s="36">
        <v>45324</v>
      </c>
      <c r="K17" s="84" t="s">
        <v>34</v>
      </c>
      <c r="L17" s="36">
        <v>45333</v>
      </c>
      <c r="M17" s="38" t="s">
        <v>35</v>
      </c>
      <c r="N17" s="25">
        <f>3*700000</f>
        <v>2100000</v>
      </c>
    </row>
    <row r="18" spans="1:14" s="12" customFormat="1" ht="82.5" customHeight="1" x14ac:dyDescent="0.2">
      <c r="A18" s="232" t="s">
        <v>36</v>
      </c>
      <c r="B18" s="13">
        <v>1</v>
      </c>
      <c r="C18" s="13">
        <v>70</v>
      </c>
      <c r="D18" s="13">
        <v>59</v>
      </c>
      <c r="E18" s="13">
        <v>37</v>
      </c>
      <c r="F18" s="13">
        <v>1</v>
      </c>
      <c r="G18" s="40">
        <v>18</v>
      </c>
      <c r="H18" s="39">
        <v>18</v>
      </c>
      <c r="I18" s="34" t="s">
        <v>28</v>
      </c>
      <c r="J18" s="36">
        <v>45324</v>
      </c>
      <c r="K18" s="84" t="s">
        <v>37</v>
      </c>
      <c r="L18" s="36">
        <v>45333</v>
      </c>
      <c r="M18" s="38" t="s">
        <v>38</v>
      </c>
      <c r="N18" s="26">
        <f>700000*5</f>
        <v>3500000</v>
      </c>
    </row>
    <row r="19" spans="1:14" s="12" customFormat="1" ht="82.5" customHeight="1" x14ac:dyDescent="0.2">
      <c r="A19" s="233"/>
      <c r="B19" s="13">
        <v>1</v>
      </c>
      <c r="C19" s="13">
        <v>61</v>
      </c>
      <c r="D19" s="13">
        <v>35</v>
      </c>
      <c r="E19" s="13">
        <v>60</v>
      </c>
      <c r="F19" s="13">
        <v>1</v>
      </c>
      <c r="G19" s="40">
        <v>22</v>
      </c>
      <c r="H19" s="39">
        <v>22</v>
      </c>
      <c r="I19" s="34" t="s">
        <v>28</v>
      </c>
      <c r="J19" s="36">
        <v>45324</v>
      </c>
      <c r="K19" s="84" t="s">
        <v>37</v>
      </c>
      <c r="L19" s="36">
        <v>45333</v>
      </c>
      <c r="M19" s="38" t="s">
        <v>38</v>
      </c>
      <c r="N19" s="26">
        <f>700000*5</f>
        <v>3500000</v>
      </c>
    </row>
    <row r="20" spans="1:14" s="12" customFormat="1" ht="65.25" customHeight="1" x14ac:dyDescent="0.2">
      <c r="A20" s="232" t="s">
        <v>39</v>
      </c>
      <c r="B20" s="13">
        <v>1</v>
      </c>
      <c r="C20" s="13">
        <v>70</v>
      </c>
      <c r="D20" s="13">
        <v>42</v>
      </c>
      <c r="E20" s="13">
        <v>62</v>
      </c>
      <c r="F20" s="13">
        <v>1</v>
      </c>
      <c r="G20" s="40">
        <v>24</v>
      </c>
      <c r="H20" s="40">
        <v>24</v>
      </c>
      <c r="I20" s="34" t="s">
        <v>28</v>
      </c>
      <c r="J20" s="36">
        <v>45324</v>
      </c>
      <c r="K20" s="84" t="s">
        <v>40</v>
      </c>
      <c r="L20" s="36">
        <v>45333</v>
      </c>
      <c r="M20" s="38" t="s">
        <v>41</v>
      </c>
      <c r="N20" s="26">
        <f>700000*8</f>
        <v>5600000</v>
      </c>
    </row>
    <row r="21" spans="1:14" s="12" customFormat="1" ht="65.25" customHeight="1" x14ac:dyDescent="0.2">
      <c r="A21" s="233"/>
      <c r="B21" s="13">
        <v>1</v>
      </c>
      <c r="C21" s="13">
        <v>71</v>
      </c>
      <c r="D21" s="13">
        <v>60</v>
      </c>
      <c r="E21" s="13">
        <v>40</v>
      </c>
      <c r="F21" s="13">
        <v>1</v>
      </c>
      <c r="G21" s="40">
        <v>27</v>
      </c>
      <c r="H21" s="40">
        <v>27</v>
      </c>
      <c r="I21" s="34" t="s">
        <v>28</v>
      </c>
      <c r="J21" s="36">
        <v>45324</v>
      </c>
      <c r="K21" s="84" t="s">
        <v>40</v>
      </c>
      <c r="L21" s="36">
        <v>45333</v>
      </c>
      <c r="M21" s="38" t="s">
        <v>41</v>
      </c>
      <c r="N21" s="26">
        <f>700000*8</f>
        <v>5600000</v>
      </c>
    </row>
    <row r="22" spans="1:14" s="29" customFormat="1" ht="15" customHeight="1" x14ac:dyDescent="0.25">
      <c r="A22" s="41" t="s">
        <v>42</v>
      </c>
      <c r="B22" s="28">
        <f>+SUM(B15:B20)</f>
        <v>6</v>
      </c>
      <c r="C22" s="42"/>
      <c r="D22" s="28"/>
      <c r="E22" s="43"/>
      <c r="F22" s="44">
        <f>+SUM(F15:F21)</f>
        <v>7</v>
      </c>
      <c r="G22" s="45"/>
      <c r="H22" s="46"/>
      <c r="I22" s="47"/>
      <c r="J22" s="48"/>
      <c r="K22" s="47"/>
      <c r="L22" s="46"/>
      <c r="M22" s="49"/>
      <c r="N22" s="86">
        <f>SUM(N15:N20)</f>
        <v>17500000</v>
      </c>
    </row>
    <row r="23" spans="1:14" s="15" customFormat="1" x14ac:dyDescent="0.25">
      <c r="A23" s="14"/>
      <c r="C23" s="16"/>
      <c r="D23" s="17"/>
      <c r="E23" s="18"/>
      <c r="F23" s="19"/>
      <c r="G23" s="19"/>
      <c r="H23" s="20"/>
      <c r="I23" s="21"/>
      <c r="J23" s="22"/>
      <c r="K23" s="21"/>
      <c r="L23" s="20"/>
      <c r="M23" s="23"/>
    </row>
    <row r="24" spans="1:14" s="15" customFormat="1" x14ac:dyDescent="0.25">
      <c r="A24" s="14"/>
      <c r="C24" s="16"/>
      <c r="D24" s="17"/>
      <c r="E24" s="18"/>
      <c r="F24" s="19"/>
      <c r="G24" s="19"/>
      <c r="H24" s="20"/>
      <c r="I24" s="21"/>
      <c r="J24" s="22"/>
      <c r="K24" s="21"/>
      <c r="L24" s="20"/>
      <c r="M24" s="23"/>
    </row>
    <row r="25" spans="1:14" s="15" customFormat="1" x14ac:dyDescent="0.25">
      <c r="A25" s="14"/>
      <c r="C25" s="16"/>
      <c r="D25" s="17"/>
      <c r="E25" s="18"/>
      <c r="F25" s="19"/>
      <c r="G25" s="19"/>
      <c r="H25" s="20"/>
      <c r="I25" s="21"/>
      <c r="J25" s="22"/>
      <c r="K25" s="21"/>
      <c r="L25" s="20"/>
      <c r="M25" s="23"/>
    </row>
    <row r="26" spans="1:14" s="15" customFormat="1" x14ac:dyDescent="0.25">
      <c r="A26" s="222" t="s">
        <v>43</v>
      </c>
      <c r="B26" s="222"/>
      <c r="C26" s="222"/>
      <c r="D26" s="222"/>
      <c r="E26" s="222"/>
      <c r="F26" s="222"/>
      <c r="G26" s="222"/>
      <c r="H26" s="222"/>
      <c r="I26" s="223" t="s">
        <v>44</v>
      </c>
      <c r="J26" s="223"/>
      <c r="K26" s="223"/>
      <c r="L26" s="223"/>
      <c r="M26" s="223"/>
      <c r="N26" s="24"/>
    </row>
    <row r="27" spans="1:14" ht="18" x14ac:dyDescent="0.25">
      <c r="A27" s="224" t="s">
        <v>45</v>
      </c>
      <c r="B27" s="224"/>
      <c r="C27" s="224"/>
      <c r="D27" s="224"/>
      <c r="E27" s="224"/>
      <c r="F27" s="224"/>
      <c r="G27" s="224"/>
      <c r="H27" s="224"/>
      <c r="I27" s="225" t="s">
        <v>46</v>
      </c>
      <c r="J27" s="225"/>
      <c r="K27" s="225"/>
      <c r="L27" s="225"/>
      <c r="M27" s="225"/>
    </row>
    <row r="28" spans="1:14" x14ac:dyDescent="0.25">
      <c r="A28" s="3"/>
      <c r="E28" s="1"/>
      <c r="F28" s="1"/>
      <c r="G28" s="1"/>
      <c r="H28" s="2"/>
      <c r="K28" s="3"/>
    </row>
    <row r="29" spans="1:14" ht="15.75" thickBot="1" x14ac:dyDescent="0.3">
      <c r="A29" s="226"/>
      <c r="B29" s="227"/>
      <c r="C29" s="227"/>
      <c r="D29" s="227"/>
      <c r="E29" s="10"/>
      <c r="F29" s="10" t="s">
        <v>47</v>
      </c>
      <c r="G29" s="10"/>
      <c r="H29" s="226"/>
      <c r="I29" s="227"/>
      <c r="J29" s="227"/>
      <c r="K29" s="1"/>
      <c r="L29" s="1"/>
      <c r="M29" s="4"/>
    </row>
    <row r="30" spans="1:14" ht="15.75" thickBot="1" x14ac:dyDescent="0.3">
      <c r="A30" s="218" t="s">
        <v>48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  <c r="L30" s="220"/>
      <c r="M30" s="220"/>
      <c r="N30" s="221"/>
    </row>
    <row r="31" spans="1:14" x14ac:dyDescent="0.25">
      <c r="A31" s="215" t="s">
        <v>49</v>
      </c>
      <c r="B31" s="216"/>
      <c r="C31" s="216"/>
      <c r="D31" s="216"/>
      <c r="E31" s="217"/>
      <c r="F31" s="256" t="s">
        <v>50</v>
      </c>
      <c r="G31" s="257"/>
      <c r="H31" s="257"/>
      <c r="I31" s="257"/>
      <c r="J31" s="258"/>
      <c r="K31" s="215" t="s">
        <v>51</v>
      </c>
      <c r="L31" s="216"/>
      <c r="M31" s="216"/>
      <c r="N31" s="217"/>
    </row>
    <row r="32" spans="1:14" x14ac:dyDescent="0.25">
      <c r="A32" s="236" t="s">
        <v>52</v>
      </c>
      <c r="B32" s="237"/>
      <c r="C32" s="237"/>
      <c r="D32" s="237"/>
      <c r="E32" s="238"/>
      <c r="F32" s="239">
        <v>44593</v>
      </c>
      <c r="G32" s="240"/>
      <c r="H32" s="240"/>
      <c r="I32" s="240"/>
      <c r="J32" s="241"/>
      <c r="K32" s="248" t="s">
        <v>53</v>
      </c>
      <c r="L32" s="249"/>
      <c r="M32" s="249"/>
      <c r="N32" s="250"/>
    </row>
    <row r="33" spans="1:14" ht="15.75" thickBot="1" x14ac:dyDescent="0.3">
      <c r="A33" s="242" t="s">
        <v>54</v>
      </c>
      <c r="B33" s="243"/>
      <c r="C33" s="243"/>
      <c r="D33" s="243"/>
      <c r="E33" s="244"/>
      <c r="F33" s="245">
        <v>44936</v>
      </c>
      <c r="G33" s="246"/>
      <c r="H33" s="246"/>
      <c r="I33" s="246"/>
      <c r="J33" s="247"/>
      <c r="K33" s="251" t="s">
        <v>55</v>
      </c>
      <c r="L33" s="252"/>
      <c r="M33" s="252"/>
      <c r="N33" s="253"/>
    </row>
    <row r="34" spans="1:14" x14ac:dyDescent="0.25">
      <c r="A34" s="5"/>
      <c r="B34" s="6"/>
      <c r="C34" s="6"/>
      <c r="D34" s="6"/>
      <c r="E34" s="7"/>
      <c r="F34" s="10" t="s">
        <v>47</v>
      </c>
      <c r="G34" s="10"/>
      <c r="H34" s="254"/>
      <c r="I34" s="227"/>
      <c r="J34" s="227"/>
      <c r="K34" s="8"/>
      <c r="M34" s="9"/>
    </row>
    <row r="35" spans="1:14" x14ac:dyDescent="0.25">
      <c r="A35" s="255" t="s">
        <v>56</v>
      </c>
      <c r="B35" s="255"/>
      <c r="C35" s="255"/>
      <c r="D35" s="255"/>
      <c r="E35" s="255"/>
      <c r="F35" s="255" t="s">
        <v>57</v>
      </c>
      <c r="G35" s="255"/>
      <c r="H35" s="255"/>
      <c r="I35" s="255"/>
      <c r="J35" s="255"/>
      <c r="K35" s="255" t="s">
        <v>58</v>
      </c>
      <c r="L35" s="255"/>
      <c r="M35" s="255"/>
    </row>
    <row r="36" spans="1:14" s="11" customFormat="1" ht="212.45" customHeight="1" x14ac:dyDescent="0.25">
      <c r="A36" s="234" t="s">
        <v>59</v>
      </c>
      <c r="B36" s="234"/>
      <c r="C36" s="234"/>
      <c r="D36" s="234"/>
      <c r="E36" s="234"/>
      <c r="F36" s="235" t="s">
        <v>60</v>
      </c>
      <c r="G36" s="235"/>
      <c r="H36" s="235"/>
      <c r="I36" s="235"/>
      <c r="J36" s="235"/>
      <c r="K36" s="235" t="s">
        <v>61</v>
      </c>
      <c r="L36" s="235"/>
      <c r="M36" s="235"/>
      <c r="N36"/>
    </row>
  </sheetData>
  <mergeCells count="32">
    <mergeCell ref="A18:A19"/>
    <mergeCell ref="A20:A21"/>
    <mergeCell ref="A36:E36"/>
    <mergeCell ref="F36:J36"/>
    <mergeCell ref="K36:M36"/>
    <mergeCell ref="A32:E32"/>
    <mergeCell ref="F32:J32"/>
    <mergeCell ref="A33:E33"/>
    <mergeCell ref="F33:J33"/>
    <mergeCell ref="K32:N32"/>
    <mergeCell ref="K33:N33"/>
    <mergeCell ref="H34:J34"/>
    <mergeCell ref="A35:E35"/>
    <mergeCell ref="F35:J35"/>
    <mergeCell ref="K35:M35"/>
    <mergeCell ref="F31:J31"/>
    <mergeCell ref="A1:C4"/>
    <mergeCell ref="D6:K6"/>
    <mergeCell ref="M1:N1"/>
    <mergeCell ref="M2:N2"/>
    <mergeCell ref="M3:N3"/>
    <mergeCell ref="M4:N4"/>
    <mergeCell ref="D1:L4"/>
    <mergeCell ref="K31:N31"/>
    <mergeCell ref="A30:N30"/>
    <mergeCell ref="A26:H26"/>
    <mergeCell ref="I26:M26"/>
    <mergeCell ref="A27:H27"/>
    <mergeCell ref="I27:M27"/>
    <mergeCell ref="A29:D29"/>
    <mergeCell ref="H29:J29"/>
    <mergeCell ref="A31:E31"/>
  </mergeCells>
  <pageMargins left="0.25" right="0.25" top="0.75" bottom="0.75" header="0.3" footer="0.3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view="pageBreakPreview" zoomScale="70" zoomScaleNormal="100" zoomScaleSheetLayoutView="70" workbookViewId="0">
      <selection activeCell="A8" sqref="A8"/>
    </sheetView>
  </sheetViews>
  <sheetFormatPr baseColWidth="10" defaultColWidth="9.140625" defaultRowHeight="15" x14ac:dyDescent="0.25"/>
  <cols>
    <col min="1" max="1" width="36.28515625" customWidth="1"/>
    <col min="2" max="2" width="11" customWidth="1"/>
    <col min="3" max="3" width="9.7109375" customWidth="1"/>
    <col min="4" max="4" width="9.42578125" customWidth="1"/>
    <col min="5" max="5" width="8.42578125" customWidth="1"/>
    <col min="6" max="6" width="12" customWidth="1"/>
    <col min="7" max="7" width="12.42578125" customWidth="1"/>
    <col min="8" max="8" width="15.85546875" customWidth="1"/>
    <col min="9" max="9" width="21.7109375" customWidth="1"/>
    <col min="10" max="10" width="23.7109375" customWidth="1"/>
    <col min="11" max="11" width="31.140625" customWidth="1"/>
    <col min="12" max="12" width="29.85546875" customWidth="1"/>
    <col min="13" max="13" width="23.7109375" customWidth="1"/>
    <col min="14" max="14" width="23.85546875" customWidth="1"/>
  </cols>
  <sheetData>
    <row r="1" spans="1:14" ht="18.75" x14ac:dyDescent="0.25">
      <c r="A1" s="228">
        <f ca="1">A1:N37</f>
        <v>0</v>
      </c>
      <c r="B1" s="228"/>
      <c r="C1" s="228"/>
      <c r="D1" s="231" t="s">
        <v>0</v>
      </c>
      <c r="E1" s="231"/>
      <c r="F1" s="231"/>
      <c r="G1" s="231"/>
      <c r="H1" s="231"/>
      <c r="I1" s="231"/>
      <c r="J1" s="231"/>
      <c r="K1" s="231"/>
      <c r="L1" s="231"/>
      <c r="M1" s="230" t="s">
        <v>1</v>
      </c>
      <c r="N1" s="230"/>
    </row>
    <row r="2" spans="1:14" ht="18.75" x14ac:dyDescent="0.25">
      <c r="A2" s="228"/>
      <c r="B2" s="228"/>
      <c r="C2" s="228"/>
      <c r="D2" s="231"/>
      <c r="E2" s="231"/>
      <c r="F2" s="231"/>
      <c r="G2" s="231"/>
      <c r="H2" s="231"/>
      <c r="I2" s="231"/>
      <c r="J2" s="231"/>
      <c r="K2" s="231"/>
      <c r="L2" s="231"/>
      <c r="M2" s="230" t="s">
        <v>2</v>
      </c>
      <c r="N2" s="230"/>
    </row>
    <row r="3" spans="1:14" ht="18.75" x14ac:dyDescent="0.25">
      <c r="A3" s="228"/>
      <c r="B3" s="228"/>
      <c r="C3" s="228"/>
      <c r="D3" s="231"/>
      <c r="E3" s="231"/>
      <c r="F3" s="231"/>
      <c r="G3" s="231"/>
      <c r="H3" s="231"/>
      <c r="I3" s="231"/>
      <c r="J3" s="231"/>
      <c r="K3" s="231"/>
      <c r="L3" s="231"/>
      <c r="M3" s="230" t="s">
        <v>3</v>
      </c>
      <c r="N3" s="230"/>
    </row>
    <row r="4" spans="1:14" ht="18.75" x14ac:dyDescent="0.25">
      <c r="A4" s="228"/>
      <c r="B4" s="228"/>
      <c r="C4" s="228"/>
      <c r="D4" s="231"/>
      <c r="E4" s="231"/>
      <c r="F4" s="231"/>
      <c r="G4" s="231"/>
      <c r="H4" s="231"/>
      <c r="I4" s="231"/>
      <c r="J4" s="231"/>
      <c r="K4" s="231"/>
      <c r="L4" s="231"/>
      <c r="M4" s="230" t="s">
        <v>4</v>
      </c>
      <c r="N4" s="230"/>
    </row>
    <row r="5" spans="1:14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ht="18.75" x14ac:dyDescent="0.3">
      <c r="A6" s="54"/>
      <c r="B6" s="55"/>
      <c r="C6" s="55"/>
      <c r="D6" s="229" t="s">
        <v>5</v>
      </c>
      <c r="E6" s="229"/>
      <c r="F6" s="229"/>
      <c r="G6" s="229"/>
      <c r="H6" s="229"/>
      <c r="I6" s="229"/>
      <c r="J6" s="229"/>
      <c r="K6" s="229"/>
      <c r="L6" s="55"/>
      <c r="M6" s="56"/>
      <c r="N6" s="57"/>
    </row>
    <row r="7" spans="1:14" ht="18.75" x14ac:dyDescent="0.3">
      <c r="A7" s="58" t="s">
        <v>6</v>
      </c>
      <c r="B7" s="59"/>
      <c r="C7" s="59"/>
      <c r="D7" s="60"/>
      <c r="E7" s="61"/>
      <c r="F7" s="61"/>
      <c r="G7" s="61"/>
      <c r="H7" s="62"/>
      <c r="I7" s="63"/>
      <c r="J7" s="64"/>
      <c r="K7" s="63"/>
      <c r="L7" s="15"/>
      <c r="M7" s="65"/>
      <c r="N7" s="57"/>
    </row>
    <row r="8" spans="1:14" ht="23.25" x14ac:dyDescent="0.35">
      <c r="A8" s="58" t="s">
        <v>7</v>
      </c>
      <c r="B8" s="59"/>
      <c r="C8" s="59"/>
      <c r="D8" s="15"/>
      <c r="E8" s="66"/>
      <c r="F8" s="66"/>
      <c r="G8" s="66"/>
      <c r="H8" s="66"/>
      <c r="I8" s="66" t="s">
        <v>8</v>
      </c>
      <c r="J8" s="66" t="s">
        <v>9</v>
      </c>
      <c r="K8" s="66"/>
      <c r="L8" s="15"/>
      <c r="M8" s="65"/>
      <c r="N8" s="57"/>
    </row>
    <row r="9" spans="1:14" ht="18.75" x14ac:dyDescent="0.25">
      <c r="A9" s="58" t="s">
        <v>10</v>
      </c>
      <c r="B9" s="59"/>
      <c r="C9" s="59"/>
      <c r="D9" s="67"/>
      <c r="E9" s="67"/>
      <c r="F9" s="67"/>
      <c r="G9" s="67"/>
      <c r="H9" s="67"/>
      <c r="I9" s="67"/>
      <c r="J9" s="67"/>
      <c r="K9" s="67"/>
      <c r="L9" s="15"/>
      <c r="M9" s="65"/>
      <c r="N9" s="57"/>
    </row>
    <row r="10" spans="1:14" x14ac:dyDescent="0.25">
      <c r="A10" s="68"/>
      <c r="B10" s="15"/>
      <c r="C10" s="15"/>
      <c r="D10" s="15"/>
      <c r="E10" s="69"/>
      <c r="F10" s="69"/>
      <c r="G10" s="69"/>
      <c r="H10" s="15"/>
      <c r="I10" s="70"/>
      <c r="J10" s="71"/>
      <c r="K10" s="70"/>
      <c r="L10" s="15"/>
      <c r="M10" s="65"/>
      <c r="N10" s="57"/>
    </row>
    <row r="11" spans="1:14" ht="15.75" x14ac:dyDescent="0.25">
      <c r="A11" s="72" t="s">
        <v>11</v>
      </c>
      <c r="B11" s="15"/>
      <c r="C11" s="73"/>
      <c r="D11" s="15"/>
      <c r="E11" s="74"/>
      <c r="F11" s="74"/>
      <c r="G11" s="74"/>
      <c r="H11" s="74"/>
      <c r="I11" s="74"/>
      <c r="J11" s="74"/>
      <c r="K11" s="70"/>
      <c r="L11" s="15"/>
      <c r="M11" s="65"/>
      <c r="N11" s="57"/>
    </row>
    <row r="12" spans="1:14" ht="15.75" x14ac:dyDescent="0.25">
      <c r="A12" s="75" t="s">
        <v>62</v>
      </c>
      <c r="B12" s="15"/>
      <c r="C12" s="73"/>
      <c r="D12" s="15"/>
      <c r="E12" s="74"/>
      <c r="F12" s="74"/>
      <c r="G12" s="74"/>
      <c r="H12" s="74"/>
      <c r="I12" s="74"/>
      <c r="J12" s="74"/>
      <c r="K12" s="70"/>
      <c r="L12" s="15"/>
      <c r="M12" s="65"/>
      <c r="N12" s="57"/>
    </row>
    <row r="13" spans="1:14" x14ac:dyDescent="0.25">
      <c r="A13" s="76"/>
      <c r="B13" s="77"/>
      <c r="C13" s="78"/>
      <c r="D13" s="77"/>
      <c r="E13" s="79"/>
      <c r="F13" s="79"/>
      <c r="G13" s="79"/>
      <c r="H13" s="77"/>
      <c r="I13" s="80"/>
      <c r="J13" s="81"/>
      <c r="K13" s="77"/>
      <c r="L13" s="77"/>
      <c r="M13" s="82"/>
      <c r="N13" s="83"/>
    </row>
    <row r="14" spans="1:14" s="11" customFormat="1" ht="47.25" x14ac:dyDescent="0.25">
      <c r="A14" s="30" t="s">
        <v>13</v>
      </c>
      <c r="B14" s="30" t="s">
        <v>14</v>
      </c>
      <c r="C14" s="30" t="s">
        <v>15</v>
      </c>
      <c r="D14" s="30" t="s">
        <v>16</v>
      </c>
      <c r="E14" s="30" t="s">
        <v>17</v>
      </c>
      <c r="F14" s="30" t="s">
        <v>18</v>
      </c>
      <c r="G14" s="31" t="s">
        <v>19</v>
      </c>
      <c r="H14" s="31" t="s">
        <v>20</v>
      </c>
      <c r="I14" s="30" t="s">
        <v>21</v>
      </c>
      <c r="J14" s="32" t="s">
        <v>22</v>
      </c>
      <c r="K14" s="30" t="s">
        <v>23</v>
      </c>
      <c r="L14" s="32" t="s">
        <v>24</v>
      </c>
      <c r="M14" s="30" t="s">
        <v>25</v>
      </c>
      <c r="N14" s="33" t="s">
        <v>26</v>
      </c>
    </row>
    <row r="15" spans="1:14" s="27" customFormat="1" ht="93" customHeight="1" x14ac:dyDescent="0.2">
      <c r="A15" s="50" t="s">
        <v>63</v>
      </c>
      <c r="B15" s="34">
        <v>1</v>
      </c>
      <c r="C15" s="34">
        <v>62</v>
      </c>
      <c r="D15" s="34">
        <v>46</v>
      </c>
      <c r="E15" s="35">
        <v>69</v>
      </c>
      <c r="F15" s="35">
        <v>1</v>
      </c>
      <c r="G15" s="35">
        <v>27</v>
      </c>
      <c r="H15" s="85">
        <v>27</v>
      </c>
      <c r="I15" s="34" t="s">
        <v>28</v>
      </c>
      <c r="J15" s="36">
        <v>45324</v>
      </c>
      <c r="K15" s="84" t="s">
        <v>64</v>
      </c>
      <c r="L15" s="36" t="s">
        <v>65</v>
      </c>
      <c r="M15" s="38" t="s">
        <v>66</v>
      </c>
      <c r="N15" s="37">
        <f>700000*4</f>
        <v>2800000</v>
      </c>
    </row>
    <row r="16" spans="1:14" s="27" customFormat="1" ht="93" customHeight="1" x14ac:dyDescent="0.2">
      <c r="A16" s="50" t="s">
        <v>67</v>
      </c>
      <c r="B16" s="34">
        <v>1</v>
      </c>
      <c r="C16" s="34">
        <v>69</v>
      </c>
      <c r="D16" s="34">
        <v>43</v>
      </c>
      <c r="E16" s="35">
        <v>61</v>
      </c>
      <c r="F16" s="35">
        <v>1</v>
      </c>
      <c r="G16" s="35">
        <v>28</v>
      </c>
      <c r="H16" s="85">
        <v>28</v>
      </c>
      <c r="I16" s="34" t="s">
        <v>28</v>
      </c>
      <c r="J16" s="36">
        <v>45324</v>
      </c>
      <c r="K16" s="84" t="s">
        <v>68</v>
      </c>
      <c r="L16" s="36" t="s">
        <v>65</v>
      </c>
      <c r="M16" s="38" t="s">
        <v>69</v>
      </c>
      <c r="N16" s="37">
        <f>9*700000</f>
        <v>6300000</v>
      </c>
    </row>
    <row r="17" spans="1:14" s="27" customFormat="1" ht="93" customHeight="1" x14ac:dyDescent="0.2">
      <c r="A17" s="50" t="s">
        <v>33</v>
      </c>
      <c r="B17" s="34">
        <v>1</v>
      </c>
      <c r="C17" s="34">
        <v>69</v>
      </c>
      <c r="D17" s="34">
        <v>36</v>
      </c>
      <c r="E17" s="35">
        <v>60</v>
      </c>
      <c r="F17" s="35">
        <v>1</v>
      </c>
      <c r="G17" s="35">
        <v>22</v>
      </c>
      <c r="H17" s="85">
        <v>22</v>
      </c>
      <c r="I17" s="34" t="s">
        <v>28</v>
      </c>
      <c r="J17" s="36">
        <v>45324</v>
      </c>
      <c r="K17" s="84" t="s">
        <v>70</v>
      </c>
      <c r="L17" s="36" t="s">
        <v>65</v>
      </c>
      <c r="M17" s="38" t="s">
        <v>71</v>
      </c>
      <c r="N17" s="37">
        <f>700000*2</f>
        <v>1400000</v>
      </c>
    </row>
    <row r="18" spans="1:14" s="12" customFormat="1" ht="93" customHeight="1" x14ac:dyDescent="0.2">
      <c r="A18" s="50" t="s">
        <v>33</v>
      </c>
      <c r="B18" s="38">
        <v>1</v>
      </c>
      <c r="C18" s="38">
        <v>70</v>
      </c>
      <c r="D18" s="38">
        <v>36</v>
      </c>
      <c r="E18" s="38">
        <v>60</v>
      </c>
      <c r="F18" s="38">
        <v>1</v>
      </c>
      <c r="G18" s="39">
        <v>23</v>
      </c>
      <c r="H18" s="39">
        <v>23</v>
      </c>
      <c r="I18" s="34" t="s">
        <v>28</v>
      </c>
      <c r="J18" s="36">
        <v>45324</v>
      </c>
      <c r="K18" s="84" t="s">
        <v>72</v>
      </c>
      <c r="L18" s="36" t="s">
        <v>65</v>
      </c>
      <c r="M18" s="38" t="s">
        <v>73</v>
      </c>
      <c r="N18" s="25">
        <f>3*700000</f>
        <v>2100000</v>
      </c>
    </row>
    <row r="19" spans="1:14" s="12" customFormat="1" ht="93" customHeight="1" x14ac:dyDescent="0.2">
      <c r="A19" s="50" t="s">
        <v>74</v>
      </c>
      <c r="B19" s="13">
        <v>1</v>
      </c>
      <c r="C19" s="13">
        <v>68</v>
      </c>
      <c r="D19" s="13">
        <v>44</v>
      </c>
      <c r="E19" s="13">
        <v>36</v>
      </c>
      <c r="F19" s="13">
        <v>1</v>
      </c>
      <c r="G19" s="40">
        <v>16</v>
      </c>
      <c r="H19" s="39">
        <v>16</v>
      </c>
      <c r="I19" s="34" t="s">
        <v>28</v>
      </c>
      <c r="J19" s="36">
        <v>45324</v>
      </c>
      <c r="K19" s="84" t="s">
        <v>75</v>
      </c>
      <c r="L19" s="36" t="s">
        <v>65</v>
      </c>
      <c r="M19" s="38" t="s">
        <v>76</v>
      </c>
      <c r="N19" s="26">
        <f>2*700000</f>
        <v>1400000</v>
      </c>
    </row>
    <row r="20" spans="1:14" s="12" customFormat="1" ht="93" customHeight="1" x14ac:dyDescent="0.2">
      <c r="A20" s="50" t="s">
        <v>74</v>
      </c>
      <c r="B20" s="13">
        <v>1</v>
      </c>
      <c r="C20" s="13">
        <v>58</v>
      </c>
      <c r="D20" s="13">
        <v>52</v>
      </c>
      <c r="E20" s="13">
        <v>35</v>
      </c>
      <c r="F20" s="13">
        <v>1</v>
      </c>
      <c r="G20" s="40">
        <v>17</v>
      </c>
      <c r="H20" s="40">
        <v>17</v>
      </c>
      <c r="I20" s="34" t="s">
        <v>28</v>
      </c>
      <c r="J20" s="36">
        <v>45324</v>
      </c>
      <c r="K20" s="84" t="s">
        <v>77</v>
      </c>
      <c r="L20" s="36" t="s">
        <v>65</v>
      </c>
      <c r="M20" s="38" t="s">
        <v>78</v>
      </c>
      <c r="N20" s="26">
        <f>2*700000</f>
        <v>1400000</v>
      </c>
    </row>
    <row r="21" spans="1:14" s="12" customFormat="1" ht="49.5" customHeight="1" x14ac:dyDescent="0.2">
      <c r="A21" s="259" t="s">
        <v>79</v>
      </c>
      <c r="B21" s="13">
        <v>1</v>
      </c>
      <c r="C21" s="13">
        <v>71</v>
      </c>
      <c r="D21" s="13">
        <v>43</v>
      </c>
      <c r="E21" s="13">
        <v>43</v>
      </c>
      <c r="F21" s="13">
        <v>1</v>
      </c>
      <c r="G21" s="40">
        <v>24</v>
      </c>
      <c r="H21" s="40">
        <v>24</v>
      </c>
      <c r="I21" s="34" t="s">
        <v>28</v>
      </c>
      <c r="J21" s="36">
        <v>45324</v>
      </c>
      <c r="K21" s="84" t="s">
        <v>80</v>
      </c>
      <c r="L21" s="36" t="s">
        <v>65</v>
      </c>
      <c r="M21" s="38" t="s">
        <v>78</v>
      </c>
      <c r="N21" s="26">
        <f>2*700000</f>
        <v>1400000</v>
      </c>
    </row>
    <row r="22" spans="1:14" s="12" customFormat="1" ht="49.5" customHeight="1" x14ac:dyDescent="0.2">
      <c r="A22" s="260"/>
      <c r="B22" s="13">
        <v>1</v>
      </c>
      <c r="C22" s="13">
        <v>60</v>
      </c>
      <c r="D22" s="13">
        <v>45</v>
      </c>
      <c r="E22" s="13">
        <v>70</v>
      </c>
      <c r="F22" s="13">
        <v>1</v>
      </c>
      <c r="G22" s="40">
        <v>28</v>
      </c>
      <c r="H22" s="40">
        <v>28</v>
      </c>
      <c r="I22" s="34" t="s">
        <v>28</v>
      </c>
      <c r="J22" s="36">
        <v>45324</v>
      </c>
      <c r="K22" s="84" t="s">
        <v>80</v>
      </c>
      <c r="L22" s="36" t="s">
        <v>65</v>
      </c>
      <c r="M22" s="38" t="s">
        <v>78</v>
      </c>
      <c r="N22" s="26">
        <f>2*700000</f>
        <v>1400000</v>
      </c>
    </row>
    <row r="23" spans="1:14" s="29" customFormat="1" ht="18" x14ac:dyDescent="0.25">
      <c r="A23" s="41" t="s">
        <v>42</v>
      </c>
      <c r="B23" s="28">
        <f>+SUM(B15:B20)</f>
        <v>6</v>
      </c>
      <c r="C23" s="42"/>
      <c r="D23" s="28"/>
      <c r="E23" s="43"/>
      <c r="F23" s="44">
        <f>+SUM(F15:F22)</f>
        <v>8</v>
      </c>
      <c r="G23" s="45"/>
      <c r="H23" s="46"/>
      <c r="I23" s="47"/>
      <c r="J23" s="48"/>
      <c r="K23" s="47"/>
      <c r="L23" s="46"/>
      <c r="M23" s="49"/>
      <c r="N23" s="86">
        <f>SUM(N15:N20)</f>
        <v>15400000</v>
      </c>
    </row>
    <row r="24" spans="1:14" s="15" customFormat="1" x14ac:dyDescent="0.25">
      <c r="A24" s="14"/>
      <c r="C24" s="16"/>
      <c r="D24" s="17"/>
      <c r="E24" s="18"/>
      <c r="F24" s="19"/>
      <c r="G24" s="19"/>
      <c r="H24" s="20"/>
      <c r="I24" s="21"/>
      <c r="J24" s="22"/>
      <c r="K24" s="21"/>
      <c r="L24" s="20"/>
      <c r="M24" s="23"/>
    </row>
    <row r="25" spans="1:14" s="15" customFormat="1" x14ac:dyDescent="0.25">
      <c r="A25" s="14"/>
      <c r="C25" s="16"/>
      <c r="D25" s="17"/>
      <c r="E25" s="18"/>
      <c r="F25" s="19"/>
      <c r="G25" s="19"/>
      <c r="H25" s="20"/>
      <c r="I25" s="21"/>
      <c r="J25" s="22"/>
      <c r="K25" s="21"/>
      <c r="L25" s="20"/>
      <c r="M25" s="23"/>
    </row>
    <row r="26" spans="1:14" s="15" customFormat="1" x14ac:dyDescent="0.25">
      <c r="A26" s="14"/>
      <c r="C26" s="16"/>
      <c r="D26" s="17"/>
      <c r="E26" s="18"/>
      <c r="F26" s="19"/>
      <c r="G26" s="19"/>
      <c r="H26" s="20"/>
      <c r="I26" s="21"/>
      <c r="J26" s="22"/>
      <c r="K26" s="21"/>
      <c r="L26" s="20"/>
      <c r="M26" s="23"/>
    </row>
    <row r="27" spans="1:14" s="15" customFormat="1" x14ac:dyDescent="0.25">
      <c r="A27" s="222" t="s">
        <v>43</v>
      </c>
      <c r="B27" s="222"/>
      <c r="C27" s="222"/>
      <c r="D27" s="222"/>
      <c r="E27" s="222"/>
      <c r="F27" s="222"/>
      <c r="G27" s="222"/>
      <c r="H27" s="222"/>
      <c r="I27" s="223" t="s">
        <v>44</v>
      </c>
      <c r="J27" s="223"/>
      <c r="K27" s="223"/>
      <c r="L27" s="223"/>
      <c r="M27" s="223"/>
      <c r="N27" s="24"/>
    </row>
    <row r="28" spans="1:14" ht="18" x14ac:dyDescent="0.25">
      <c r="A28" s="224" t="s">
        <v>45</v>
      </c>
      <c r="B28" s="224"/>
      <c r="C28" s="224"/>
      <c r="D28" s="224"/>
      <c r="E28" s="224"/>
      <c r="F28" s="224"/>
      <c r="G28" s="224"/>
      <c r="H28" s="224"/>
      <c r="I28" s="225" t="s">
        <v>46</v>
      </c>
      <c r="J28" s="225"/>
      <c r="K28" s="225"/>
      <c r="L28" s="225"/>
      <c r="M28" s="225"/>
    </row>
    <row r="29" spans="1:14" x14ac:dyDescent="0.25">
      <c r="A29" s="3"/>
      <c r="E29" s="1"/>
      <c r="F29" s="1"/>
      <c r="G29" s="1"/>
      <c r="H29" s="2"/>
      <c r="K29" s="3"/>
    </row>
    <row r="30" spans="1:14" ht="15.75" thickBot="1" x14ac:dyDescent="0.3">
      <c r="A30" s="226"/>
      <c r="B30" s="227"/>
      <c r="C30" s="227"/>
      <c r="D30" s="227"/>
      <c r="E30" s="10"/>
      <c r="F30" s="10" t="s">
        <v>47</v>
      </c>
      <c r="G30" s="10"/>
      <c r="H30" s="226"/>
      <c r="I30" s="227"/>
      <c r="J30" s="227"/>
      <c r="K30" s="1"/>
      <c r="L30" s="1"/>
      <c r="M30" s="4"/>
    </row>
    <row r="31" spans="1:14" ht="15.75" thickBot="1" x14ac:dyDescent="0.3">
      <c r="A31" s="218" t="s">
        <v>48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20"/>
      <c r="L31" s="220"/>
      <c r="M31" s="220"/>
      <c r="N31" s="221"/>
    </row>
    <row r="32" spans="1:14" x14ac:dyDescent="0.25">
      <c r="A32" s="215" t="s">
        <v>49</v>
      </c>
      <c r="B32" s="216"/>
      <c r="C32" s="216"/>
      <c r="D32" s="216"/>
      <c r="E32" s="217"/>
      <c r="F32" s="256" t="s">
        <v>50</v>
      </c>
      <c r="G32" s="257"/>
      <c r="H32" s="257"/>
      <c r="I32" s="257"/>
      <c r="J32" s="258"/>
      <c r="K32" s="215" t="s">
        <v>51</v>
      </c>
      <c r="L32" s="216"/>
      <c r="M32" s="216"/>
      <c r="N32" s="217"/>
    </row>
    <row r="33" spans="1:14" x14ac:dyDescent="0.25">
      <c r="A33" s="236" t="s">
        <v>52</v>
      </c>
      <c r="B33" s="237"/>
      <c r="C33" s="237"/>
      <c r="D33" s="237"/>
      <c r="E33" s="238"/>
      <c r="F33" s="239">
        <v>44593</v>
      </c>
      <c r="G33" s="240"/>
      <c r="H33" s="240"/>
      <c r="I33" s="240"/>
      <c r="J33" s="241"/>
      <c r="K33" s="248" t="s">
        <v>53</v>
      </c>
      <c r="L33" s="249"/>
      <c r="M33" s="249"/>
      <c r="N33" s="250"/>
    </row>
    <row r="34" spans="1:14" ht="15.75" thickBot="1" x14ac:dyDescent="0.3">
      <c r="A34" s="242" t="s">
        <v>54</v>
      </c>
      <c r="B34" s="243"/>
      <c r="C34" s="243"/>
      <c r="D34" s="243"/>
      <c r="E34" s="244"/>
      <c r="F34" s="245">
        <v>44936</v>
      </c>
      <c r="G34" s="246"/>
      <c r="H34" s="246"/>
      <c r="I34" s="246"/>
      <c r="J34" s="247"/>
      <c r="K34" s="251" t="s">
        <v>55</v>
      </c>
      <c r="L34" s="252"/>
      <c r="M34" s="252"/>
      <c r="N34" s="253"/>
    </row>
    <row r="35" spans="1:14" x14ac:dyDescent="0.25">
      <c r="A35" s="5"/>
      <c r="B35" s="6"/>
      <c r="C35" s="6"/>
      <c r="D35" s="6"/>
      <c r="E35" s="7"/>
      <c r="F35" s="10" t="s">
        <v>47</v>
      </c>
      <c r="G35" s="10"/>
      <c r="H35" s="254"/>
      <c r="I35" s="227"/>
      <c r="J35" s="227"/>
      <c r="K35" s="8"/>
      <c r="M35" s="9"/>
    </row>
    <row r="36" spans="1:14" x14ac:dyDescent="0.25">
      <c r="A36" s="255" t="s">
        <v>56</v>
      </c>
      <c r="B36" s="255"/>
      <c r="C36" s="255"/>
      <c r="D36" s="255"/>
      <c r="E36" s="255"/>
      <c r="F36" s="255" t="s">
        <v>57</v>
      </c>
      <c r="G36" s="255"/>
      <c r="H36" s="255"/>
      <c r="I36" s="255"/>
      <c r="J36" s="255"/>
      <c r="K36" s="255" t="s">
        <v>58</v>
      </c>
      <c r="L36" s="255"/>
      <c r="M36" s="255"/>
    </row>
    <row r="37" spans="1:14" s="11" customFormat="1" ht="212.45" customHeight="1" x14ac:dyDescent="0.25">
      <c r="A37" s="234" t="s">
        <v>59</v>
      </c>
      <c r="B37" s="234"/>
      <c r="C37" s="234"/>
      <c r="D37" s="234"/>
      <c r="E37" s="234"/>
      <c r="F37" s="235" t="s">
        <v>60</v>
      </c>
      <c r="G37" s="235"/>
      <c r="H37" s="235"/>
      <c r="I37" s="235"/>
      <c r="J37" s="235"/>
      <c r="K37" s="235" t="s">
        <v>61</v>
      </c>
      <c r="L37" s="235"/>
      <c r="M37" s="235"/>
      <c r="N37"/>
    </row>
  </sheetData>
  <mergeCells count="31">
    <mergeCell ref="A30:D30"/>
    <mergeCell ref="H30:J30"/>
    <mergeCell ref="A1:C4"/>
    <mergeCell ref="D1:L4"/>
    <mergeCell ref="M1:N1"/>
    <mergeCell ref="M2:N2"/>
    <mergeCell ref="M3:N3"/>
    <mergeCell ref="M4:N4"/>
    <mergeCell ref="A21:A22"/>
    <mergeCell ref="D6:K6"/>
    <mergeCell ref="A27:H27"/>
    <mergeCell ref="I27:M27"/>
    <mergeCell ref="A28:H28"/>
    <mergeCell ref="I28:M28"/>
    <mergeCell ref="A31:N31"/>
    <mergeCell ref="A32:E32"/>
    <mergeCell ref="F32:J32"/>
    <mergeCell ref="K32:N32"/>
    <mergeCell ref="A33:E33"/>
    <mergeCell ref="F33:J33"/>
    <mergeCell ref="K33:N33"/>
    <mergeCell ref="A37:E37"/>
    <mergeCell ref="F37:J37"/>
    <mergeCell ref="K37:M37"/>
    <mergeCell ref="A34:E34"/>
    <mergeCell ref="F34:J34"/>
    <mergeCell ref="K34:N34"/>
    <mergeCell ref="H35:J35"/>
    <mergeCell ref="A36:E36"/>
    <mergeCell ref="F36:J36"/>
    <mergeCell ref="K36:M36"/>
  </mergeCells>
  <pageMargins left="0.25" right="0.25" top="0.75" bottom="0.75" header="0.3" footer="0.3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54B2-8AF6-4EBC-938C-A1AE2D7B435F}">
  <dimension ref="A1:N29"/>
  <sheetViews>
    <sheetView showGridLines="0" tabSelected="1" zoomScale="96" zoomScaleNormal="96" zoomScaleSheetLayoutView="84" workbookViewId="0">
      <selection activeCell="H7" sqref="H7"/>
    </sheetView>
  </sheetViews>
  <sheetFormatPr baseColWidth="10" defaultColWidth="11.42578125" defaultRowHeight="14.25" x14ac:dyDescent="0.2"/>
  <cols>
    <col min="1" max="1" width="25.7109375" style="90" customWidth="1"/>
    <col min="2" max="2" width="15.5703125" style="90" customWidth="1"/>
    <col min="3" max="3" width="34" style="90" customWidth="1"/>
    <col min="4" max="4" width="18.28515625" style="90" customWidth="1"/>
    <col min="5" max="5" width="17" style="127" customWidth="1"/>
    <col min="6" max="6" width="15.5703125" style="90" customWidth="1"/>
    <col min="7" max="7" width="23" style="90" customWidth="1"/>
    <col min="8" max="9" width="18.140625" style="90" customWidth="1"/>
    <col min="10" max="10" width="22" style="90" customWidth="1"/>
    <col min="11" max="11" width="21.28515625" style="90" customWidth="1"/>
    <col min="12" max="12" width="21.140625" style="90" customWidth="1"/>
    <col min="13" max="13" width="20.140625" style="90" customWidth="1"/>
    <col min="14" max="14" width="20.42578125" style="90" customWidth="1"/>
    <col min="15" max="16384" width="11.42578125" style="90"/>
  </cols>
  <sheetData>
    <row r="1" spans="1:14" ht="42.75" customHeight="1" x14ac:dyDescent="0.2">
      <c r="A1" s="89"/>
      <c r="B1" s="195"/>
      <c r="C1" s="195"/>
      <c r="D1" s="195"/>
      <c r="E1" s="196"/>
      <c r="F1" s="197"/>
      <c r="G1" s="195"/>
      <c r="H1" s="195"/>
      <c r="I1" s="195"/>
      <c r="J1" s="195"/>
      <c r="K1" s="195"/>
      <c r="L1" s="208" t="s">
        <v>205</v>
      </c>
      <c r="M1" s="209"/>
      <c r="N1" s="210"/>
    </row>
    <row r="2" spans="1:14" ht="46.5" customHeight="1" x14ac:dyDescent="0.2">
      <c r="A2" s="91"/>
      <c r="B2" s="171"/>
      <c r="C2" s="171" t="s">
        <v>81</v>
      </c>
      <c r="D2" s="171"/>
      <c r="E2" s="211"/>
      <c r="F2" s="171"/>
      <c r="G2" s="171"/>
      <c r="H2" s="171"/>
      <c r="I2" s="171"/>
      <c r="J2" s="171"/>
      <c r="K2" s="171"/>
      <c r="L2" s="206" t="s">
        <v>82</v>
      </c>
      <c r="M2" s="171"/>
      <c r="N2" s="97"/>
    </row>
    <row r="3" spans="1:14" ht="27.75" customHeight="1" x14ac:dyDescent="0.2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207" t="s">
        <v>83</v>
      </c>
      <c r="M3" s="93"/>
      <c r="N3" s="212"/>
    </row>
    <row r="4" spans="1:14" ht="24" customHeight="1" x14ac:dyDescent="0.2">
      <c r="A4" s="94"/>
      <c r="B4" s="172"/>
      <c r="C4" s="172"/>
      <c r="D4" s="172"/>
      <c r="E4" s="172"/>
      <c r="F4" s="173"/>
      <c r="G4" s="173"/>
      <c r="H4" s="173"/>
      <c r="I4" s="173"/>
      <c r="J4" s="173"/>
      <c r="K4" s="173"/>
      <c r="L4" s="173"/>
      <c r="M4" s="173"/>
      <c r="N4" s="95"/>
    </row>
    <row r="5" spans="1:14" ht="36" customHeight="1" x14ac:dyDescent="0.2">
      <c r="A5" s="96" t="s">
        <v>84</v>
      </c>
      <c r="B5" s="160"/>
      <c r="C5" s="161"/>
      <c r="E5" s="90"/>
      <c r="N5" s="97"/>
    </row>
    <row r="6" spans="1:14" ht="17.25" customHeight="1" x14ac:dyDescent="0.2">
      <c r="A6" s="98"/>
      <c r="B6" s="174"/>
      <c r="C6" s="174"/>
      <c r="E6" s="90"/>
      <c r="G6" s="174"/>
      <c r="H6" s="174"/>
      <c r="I6" s="174"/>
      <c r="J6" s="174"/>
      <c r="K6" s="174"/>
      <c r="L6" s="174"/>
      <c r="M6" s="174"/>
      <c r="N6" s="97"/>
    </row>
    <row r="7" spans="1:14" ht="21.75" customHeight="1" x14ac:dyDescent="0.2">
      <c r="A7" s="99" t="s">
        <v>85</v>
      </c>
      <c r="B7" s="168"/>
      <c r="C7" s="168"/>
      <c r="E7" s="90"/>
      <c r="N7" s="97"/>
    </row>
    <row r="8" spans="1:14" ht="21.75" customHeight="1" x14ac:dyDescent="0.2">
      <c r="A8" s="100"/>
      <c r="B8" s="175"/>
      <c r="C8" s="175"/>
      <c r="D8" s="175"/>
      <c r="E8" s="176"/>
      <c r="N8" s="97"/>
    </row>
    <row r="9" spans="1:14" x14ac:dyDescent="0.2">
      <c r="A9" s="99" t="s">
        <v>86</v>
      </c>
      <c r="B9" s="168"/>
      <c r="C9" s="168"/>
      <c r="D9" s="177"/>
      <c r="E9" s="162"/>
      <c r="N9" s="95"/>
    </row>
    <row r="10" spans="1:14" x14ac:dyDescent="0.2">
      <c r="A10" s="99"/>
      <c r="B10" s="177"/>
      <c r="C10" s="177"/>
      <c r="D10" s="177"/>
      <c r="E10" s="162"/>
      <c r="N10" s="95"/>
    </row>
    <row r="11" spans="1:14" ht="24" customHeight="1" x14ac:dyDescent="0.2">
      <c r="A11" s="99" t="s">
        <v>87</v>
      </c>
      <c r="B11" s="168"/>
      <c r="C11" s="168"/>
      <c r="D11" s="177"/>
      <c r="E11" s="162"/>
      <c r="N11" s="95"/>
    </row>
    <row r="12" spans="1:14" ht="21" customHeight="1" x14ac:dyDescent="0.2">
      <c r="A12" s="101"/>
      <c r="B12" s="178"/>
      <c r="C12" s="178"/>
      <c r="D12" s="178"/>
      <c r="E12" s="179"/>
      <c r="F12" s="178"/>
      <c r="G12" s="178"/>
      <c r="H12" s="178"/>
      <c r="I12" s="178"/>
      <c r="J12" s="178"/>
      <c r="K12" s="178"/>
      <c r="L12" s="178"/>
      <c r="M12" s="178"/>
      <c r="N12" s="95"/>
    </row>
    <row r="13" spans="1:14" ht="21" customHeight="1" x14ac:dyDescent="0.2">
      <c r="A13" s="102"/>
      <c r="E13" s="180"/>
      <c r="F13" s="166"/>
      <c r="G13" s="103"/>
      <c r="H13" s="103"/>
      <c r="I13" s="103"/>
      <c r="J13" s="103"/>
      <c r="K13" s="103"/>
      <c r="L13" s="103"/>
      <c r="M13" s="166"/>
      <c r="N13" s="104"/>
    </row>
    <row r="14" spans="1:14" ht="51" customHeight="1" x14ac:dyDescent="0.2">
      <c r="A14" s="201" t="s">
        <v>88</v>
      </c>
      <c r="B14" s="167" t="s">
        <v>89</v>
      </c>
      <c r="C14" s="201" t="s">
        <v>90</v>
      </c>
      <c r="D14" s="163" t="s">
        <v>91</v>
      </c>
      <c r="E14" s="163" t="s">
        <v>92</v>
      </c>
      <c r="F14" s="105" t="s">
        <v>93</v>
      </c>
      <c r="G14" s="164" t="s">
        <v>94</v>
      </c>
      <c r="H14" s="164" t="s">
        <v>95</v>
      </c>
      <c r="I14" s="165" t="s">
        <v>96</v>
      </c>
      <c r="J14" s="165" t="s">
        <v>97</v>
      </c>
      <c r="K14" s="165" t="s">
        <v>98</v>
      </c>
      <c r="L14" s="189" t="s">
        <v>99</v>
      </c>
      <c r="M14" s="190"/>
      <c r="N14" s="191"/>
    </row>
    <row r="15" spans="1:14" ht="30.75" customHeight="1" x14ac:dyDescent="0.2">
      <c r="A15" s="106"/>
      <c r="B15" s="186"/>
      <c r="C15" s="186"/>
      <c r="D15" s="107"/>
      <c r="E15" s="108"/>
      <c r="F15" s="108"/>
      <c r="G15" s="108"/>
      <c r="H15" s="108"/>
      <c r="I15" s="108"/>
      <c r="J15" s="108"/>
      <c r="K15" s="108"/>
      <c r="L15" s="182"/>
      <c r="M15" s="183"/>
      <c r="N15" s="184"/>
    </row>
    <row r="16" spans="1:14" ht="30.75" customHeight="1" x14ac:dyDescent="0.2">
      <c r="A16" s="106"/>
      <c r="B16" s="186"/>
      <c r="C16" s="186"/>
      <c r="D16" s="107"/>
      <c r="E16" s="108"/>
      <c r="F16" s="108"/>
      <c r="G16" s="108"/>
      <c r="H16" s="108"/>
      <c r="I16" s="108"/>
      <c r="J16" s="108"/>
      <c r="K16" s="108"/>
      <c r="L16" s="182"/>
      <c r="M16" s="183"/>
      <c r="N16" s="184"/>
    </row>
    <row r="17" spans="1:14" ht="30.75" customHeight="1" x14ac:dyDescent="0.2">
      <c r="A17" s="185"/>
      <c r="B17" s="186"/>
      <c r="C17" s="186"/>
      <c r="D17" s="107"/>
      <c r="E17" s="109"/>
      <c r="F17" s="108"/>
      <c r="G17" s="108"/>
      <c r="H17" s="108"/>
      <c r="I17" s="108"/>
      <c r="J17" s="108"/>
      <c r="K17" s="108"/>
      <c r="L17" s="182"/>
      <c r="M17" s="183"/>
      <c r="N17" s="184"/>
    </row>
    <row r="18" spans="1:14" ht="30.75" customHeight="1" x14ac:dyDescent="0.2">
      <c r="A18" s="110"/>
      <c r="B18" s="187"/>
      <c r="C18" s="187"/>
      <c r="D18" s="111"/>
      <c r="E18" s="109"/>
      <c r="F18" s="108"/>
      <c r="G18" s="108"/>
      <c r="H18" s="108"/>
      <c r="I18" s="108"/>
      <c r="J18" s="108"/>
      <c r="K18" s="108"/>
      <c r="L18" s="182"/>
      <c r="M18" s="183"/>
      <c r="N18" s="184"/>
    </row>
    <row r="19" spans="1:14" ht="30.75" customHeight="1" x14ac:dyDescent="0.2">
      <c r="A19" s="110"/>
      <c r="B19" s="187"/>
      <c r="C19" s="187"/>
      <c r="D19" s="111"/>
      <c r="E19" s="109"/>
      <c r="F19" s="112"/>
      <c r="G19" s="112"/>
      <c r="H19" s="112"/>
      <c r="I19" s="112"/>
      <c r="J19" s="112"/>
      <c r="K19" s="112"/>
      <c r="L19" s="182"/>
      <c r="M19" s="183"/>
      <c r="N19" s="184"/>
    </row>
    <row r="20" spans="1:14" ht="30.75" customHeight="1" x14ac:dyDescent="0.2">
      <c r="A20" s="110"/>
      <c r="B20" s="187"/>
      <c r="C20" s="187"/>
      <c r="D20" s="111"/>
      <c r="E20" s="109"/>
      <c r="F20" s="112"/>
      <c r="G20" s="112"/>
      <c r="H20" s="112"/>
      <c r="I20" s="112"/>
      <c r="J20" s="112"/>
      <c r="K20" s="112"/>
      <c r="L20" s="182"/>
      <c r="M20" s="183"/>
      <c r="N20" s="184"/>
    </row>
    <row r="21" spans="1:14" ht="30.75" customHeight="1" x14ac:dyDescent="0.2">
      <c r="A21" s="110"/>
      <c r="B21" s="187"/>
      <c r="C21" s="187"/>
      <c r="D21" s="111"/>
      <c r="E21" s="109"/>
      <c r="F21" s="112"/>
      <c r="G21" s="112"/>
      <c r="H21" s="112"/>
      <c r="I21" s="112"/>
      <c r="J21" s="112"/>
      <c r="K21" s="112"/>
      <c r="L21" s="182"/>
      <c r="M21" s="183"/>
      <c r="N21" s="184"/>
    </row>
    <row r="22" spans="1:14" ht="30.75" customHeight="1" x14ac:dyDescent="0.2">
      <c r="A22" s="110"/>
      <c r="B22" s="187"/>
      <c r="C22" s="187"/>
      <c r="D22" s="111"/>
      <c r="E22" s="109"/>
      <c r="F22" s="112"/>
      <c r="G22" s="112"/>
      <c r="H22" s="112"/>
      <c r="I22" s="112"/>
      <c r="J22" s="112"/>
      <c r="K22" s="112"/>
      <c r="L22" s="182"/>
      <c r="M22" s="183"/>
      <c r="N22" s="184"/>
    </row>
    <row r="23" spans="1:14" ht="30.75" customHeight="1" x14ac:dyDescent="0.2">
      <c r="A23" s="110"/>
      <c r="B23" s="187"/>
      <c r="C23" s="187"/>
      <c r="D23" s="111"/>
      <c r="E23" s="109"/>
      <c r="F23" s="112"/>
      <c r="G23" s="112"/>
      <c r="H23" s="112"/>
      <c r="I23" s="112"/>
      <c r="J23" s="112"/>
      <c r="K23" s="112"/>
      <c r="L23" s="182"/>
      <c r="M23" s="183"/>
      <c r="N23" s="184"/>
    </row>
    <row r="24" spans="1:14" ht="30.75" customHeight="1" x14ac:dyDescent="0.2">
      <c r="A24" s="113" t="s">
        <v>47</v>
      </c>
      <c r="B24" s="188"/>
      <c r="C24" s="188"/>
      <c r="D24" s="114"/>
      <c r="E24" s="109"/>
      <c r="F24" s="112"/>
      <c r="G24" s="112"/>
      <c r="H24" s="112"/>
      <c r="I24" s="112"/>
      <c r="J24" s="112"/>
      <c r="K24" s="112"/>
      <c r="L24" s="182"/>
      <c r="M24" s="183"/>
      <c r="N24" s="184"/>
    </row>
    <row r="25" spans="1:14" ht="30.75" customHeight="1" x14ac:dyDescent="0.2">
      <c r="A25" s="181"/>
      <c r="B25" s="170"/>
      <c r="C25" s="170"/>
      <c r="D25" s="114"/>
      <c r="E25" s="109"/>
      <c r="F25" s="112"/>
      <c r="G25" s="112"/>
      <c r="H25" s="112"/>
      <c r="I25" s="112"/>
      <c r="J25" s="112"/>
      <c r="K25" s="112"/>
      <c r="L25" s="182"/>
      <c r="M25" s="183"/>
      <c r="N25" s="184"/>
    </row>
    <row r="26" spans="1:14" ht="48" customHeight="1" x14ac:dyDescent="0.2">
      <c r="A26" s="115" t="s">
        <v>100</v>
      </c>
      <c r="B26" s="116"/>
      <c r="C26" s="116"/>
      <c r="D26" s="116"/>
      <c r="E26" s="116"/>
      <c r="F26" s="116"/>
      <c r="G26" s="117"/>
      <c r="H26" s="118" t="s">
        <v>101</v>
      </c>
      <c r="I26" s="116"/>
      <c r="J26" s="116"/>
      <c r="K26" s="116"/>
      <c r="L26" s="116"/>
      <c r="M26" s="116"/>
      <c r="N26" s="194"/>
    </row>
    <row r="27" spans="1:14" ht="85.5" customHeight="1" x14ac:dyDescent="0.2">
      <c r="A27" s="213" t="s">
        <v>102</v>
      </c>
      <c r="B27" s="119"/>
      <c r="C27" s="120"/>
      <c r="D27" s="120"/>
      <c r="E27" s="120"/>
      <c r="F27" s="120"/>
      <c r="G27" s="169"/>
      <c r="H27" s="121" t="s">
        <v>103</v>
      </c>
      <c r="I27" s="119"/>
      <c r="J27" s="120"/>
      <c r="K27" s="120"/>
      <c r="L27" s="120"/>
      <c r="M27" s="120"/>
      <c r="N27" s="193"/>
    </row>
    <row r="28" spans="1:14" ht="60.75" customHeight="1" x14ac:dyDescent="0.2">
      <c r="A28" s="122" t="s">
        <v>104</v>
      </c>
      <c r="B28" s="119"/>
      <c r="C28" s="120"/>
      <c r="D28" s="120"/>
      <c r="E28" s="120"/>
      <c r="F28" s="120"/>
      <c r="G28" s="169"/>
      <c r="H28" s="121" t="s">
        <v>104</v>
      </c>
      <c r="I28" s="119"/>
      <c r="J28" s="120"/>
      <c r="K28" s="120"/>
      <c r="L28" s="120"/>
      <c r="M28" s="120"/>
      <c r="N28" s="193"/>
    </row>
    <row r="29" spans="1:14" ht="70.5" customHeight="1" thickBot="1" x14ac:dyDescent="0.25">
      <c r="A29" s="123" t="s">
        <v>105</v>
      </c>
      <c r="B29" s="124"/>
      <c r="C29" s="125"/>
      <c r="D29" s="125"/>
      <c r="E29" s="125"/>
      <c r="F29" s="125"/>
      <c r="G29" s="192"/>
      <c r="H29" s="126" t="s">
        <v>105</v>
      </c>
      <c r="I29" s="124"/>
      <c r="J29" s="125"/>
      <c r="K29" s="125"/>
      <c r="L29" s="125"/>
      <c r="M29" s="125"/>
      <c r="N29" s="214"/>
    </row>
  </sheetData>
  <pageMargins left="0.31496062992125984" right="0.11811023622047245" top="0.35433070866141736" bottom="0.35433070866141736" header="0.31496062992125984" footer="0.31496062992125984"/>
  <pageSetup scale="3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743F6-5183-4048-B06C-7A7D30B1A49A}">
  <dimension ref="B1:E23"/>
  <sheetViews>
    <sheetView showGridLines="0" zoomScaleNormal="100" zoomScaleSheetLayoutView="100" workbookViewId="0">
      <selection activeCell="C8" sqref="C8"/>
    </sheetView>
  </sheetViews>
  <sheetFormatPr baseColWidth="10" defaultColWidth="12.5703125" defaultRowHeight="14.25" x14ac:dyDescent="0.2"/>
  <cols>
    <col min="1" max="1" width="12.5703125" style="90"/>
    <col min="2" max="2" width="44.28515625" style="90" customWidth="1"/>
    <col min="3" max="3" width="28.28515625" style="90" customWidth="1"/>
    <col min="4" max="4" width="29.42578125" style="90" customWidth="1"/>
    <col min="5" max="5" width="48.42578125" style="90" customWidth="1"/>
    <col min="6" max="16384" width="12.5703125" style="90"/>
  </cols>
  <sheetData>
    <row r="1" spans="2:5" ht="15" thickBot="1" x14ac:dyDescent="0.25"/>
    <row r="2" spans="2:5" x14ac:dyDescent="0.2">
      <c r="B2" s="128" t="s">
        <v>106</v>
      </c>
      <c r="C2" s="129"/>
      <c r="D2" s="129"/>
      <c r="E2" s="130"/>
    </row>
    <row r="3" spans="2:5" ht="15" thickBot="1" x14ac:dyDescent="0.25">
      <c r="B3" s="131"/>
      <c r="C3" s="132"/>
      <c r="D3" s="132"/>
      <c r="E3" s="133"/>
    </row>
    <row r="4" spans="2:5" x14ac:dyDescent="0.2">
      <c r="B4" s="134" t="s">
        <v>107</v>
      </c>
      <c r="C4" s="135" t="s">
        <v>108</v>
      </c>
      <c r="D4" s="136"/>
      <c r="E4" s="137"/>
    </row>
    <row r="5" spans="2:5" ht="33.75" customHeight="1" x14ac:dyDescent="0.2">
      <c r="B5" s="138" t="s">
        <v>109</v>
      </c>
      <c r="C5" s="198" t="s">
        <v>110</v>
      </c>
      <c r="D5" s="199"/>
      <c r="E5" s="200"/>
    </row>
    <row r="6" spans="2:5" ht="30" customHeight="1" x14ac:dyDescent="0.2">
      <c r="B6" s="141" t="s">
        <v>85</v>
      </c>
      <c r="C6" s="198" t="s">
        <v>111</v>
      </c>
      <c r="D6" s="199"/>
      <c r="E6" s="200"/>
    </row>
    <row r="7" spans="2:5" ht="32.25" customHeight="1" x14ac:dyDescent="0.2">
      <c r="B7" s="138" t="s">
        <v>86</v>
      </c>
      <c r="C7" s="198" t="s">
        <v>112</v>
      </c>
      <c r="D7" s="199"/>
      <c r="E7" s="200"/>
    </row>
    <row r="8" spans="2:5" ht="32.25" customHeight="1" x14ac:dyDescent="0.2">
      <c r="B8" s="138" t="s">
        <v>87</v>
      </c>
      <c r="C8" s="198" t="s">
        <v>113</v>
      </c>
      <c r="D8" s="199"/>
      <c r="E8" s="200"/>
    </row>
    <row r="9" spans="2:5" ht="32.25" customHeight="1" x14ac:dyDescent="0.2">
      <c r="B9" s="138" t="s">
        <v>88</v>
      </c>
      <c r="C9" s="198" t="s">
        <v>114</v>
      </c>
      <c r="D9" s="199"/>
      <c r="E9" s="200"/>
    </row>
    <row r="10" spans="2:5" ht="32.25" customHeight="1" x14ac:dyDescent="0.2">
      <c r="B10" s="138" t="s">
        <v>89</v>
      </c>
      <c r="C10" s="198" t="s">
        <v>115</v>
      </c>
      <c r="D10" s="199"/>
      <c r="E10" s="200"/>
    </row>
    <row r="11" spans="2:5" ht="45" customHeight="1" x14ac:dyDescent="0.2">
      <c r="B11" s="142" t="s">
        <v>90</v>
      </c>
      <c r="C11" s="198" t="s">
        <v>116</v>
      </c>
      <c r="D11" s="199"/>
      <c r="E11" s="200"/>
    </row>
    <row r="12" spans="2:5" ht="32.25" customHeight="1" x14ac:dyDescent="0.2">
      <c r="B12" s="138" t="s">
        <v>91</v>
      </c>
      <c r="C12" s="198" t="s">
        <v>117</v>
      </c>
      <c r="D12" s="199"/>
      <c r="E12" s="200"/>
    </row>
    <row r="13" spans="2:5" ht="32.25" customHeight="1" x14ac:dyDescent="0.2">
      <c r="B13" s="138" t="s">
        <v>92</v>
      </c>
      <c r="C13" s="198" t="s">
        <v>118</v>
      </c>
      <c r="D13" s="199"/>
      <c r="E13" s="200"/>
    </row>
    <row r="14" spans="2:5" ht="32.25" customHeight="1" x14ac:dyDescent="0.2">
      <c r="B14" s="138" t="s">
        <v>93</v>
      </c>
      <c r="C14" s="198" t="s">
        <v>119</v>
      </c>
      <c r="D14" s="199"/>
      <c r="E14" s="200"/>
    </row>
    <row r="15" spans="2:5" ht="32.25" customHeight="1" x14ac:dyDescent="0.2">
      <c r="B15" s="142" t="s">
        <v>94</v>
      </c>
      <c r="C15" s="198" t="s">
        <v>120</v>
      </c>
      <c r="D15" s="199"/>
      <c r="E15" s="200"/>
    </row>
    <row r="16" spans="2:5" ht="32.25" customHeight="1" x14ac:dyDescent="0.2">
      <c r="B16" s="202" t="s">
        <v>95</v>
      </c>
      <c r="C16" s="198" t="s">
        <v>121</v>
      </c>
      <c r="D16" s="199"/>
      <c r="E16" s="200"/>
    </row>
    <row r="17" spans="2:5" ht="32.25" customHeight="1" x14ac:dyDescent="0.2">
      <c r="B17" s="203" t="s">
        <v>96</v>
      </c>
      <c r="C17" s="198" t="s">
        <v>122</v>
      </c>
      <c r="D17" s="199"/>
      <c r="E17" s="200"/>
    </row>
    <row r="18" spans="2:5" ht="45.75" customHeight="1" x14ac:dyDescent="0.2">
      <c r="B18" s="203" t="s">
        <v>97</v>
      </c>
      <c r="C18" s="198" t="s">
        <v>123</v>
      </c>
      <c r="D18" s="199"/>
      <c r="E18" s="205"/>
    </row>
    <row r="19" spans="2:5" ht="42.75" customHeight="1" x14ac:dyDescent="0.2">
      <c r="B19" s="203" t="s">
        <v>98</v>
      </c>
      <c r="C19" s="198" t="s">
        <v>124</v>
      </c>
      <c r="D19" s="199"/>
      <c r="E19" s="205"/>
    </row>
    <row r="20" spans="2:5" ht="42.75" customHeight="1" x14ac:dyDescent="0.2">
      <c r="B20" s="138" t="s">
        <v>99</v>
      </c>
      <c r="C20" s="198" t="s">
        <v>125</v>
      </c>
      <c r="D20" s="199"/>
      <c r="E20" s="205"/>
    </row>
    <row r="21" spans="2:5" ht="36" customHeight="1" x14ac:dyDescent="0.2">
      <c r="B21" s="145" t="s">
        <v>102</v>
      </c>
      <c r="C21" s="143" t="s">
        <v>126</v>
      </c>
      <c r="D21" s="143"/>
      <c r="E21" s="144"/>
    </row>
    <row r="22" spans="2:5" ht="36.75" customHeight="1" x14ac:dyDescent="0.2">
      <c r="B22" s="145" t="s">
        <v>104</v>
      </c>
      <c r="C22" s="143" t="s">
        <v>127</v>
      </c>
      <c r="D22" s="143"/>
      <c r="E22" s="144"/>
    </row>
    <row r="23" spans="2:5" ht="28.5" customHeight="1" x14ac:dyDescent="0.2">
      <c r="B23" s="138" t="s">
        <v>128</v>
      </c>
      <c r="C23" s="139" t="s">
        <v>129</v>
      </c>
      <c r="D23" s="139"/>
      <c r="E23" s="140"/>
    </row>
  </sheetData>
  <pageMargins left="0.7" right="0.7" top="0.75" bottom="0.75" header="0.3" footer="0.3"/>
  <pageSetup paperSize="9" scale="5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A549-7BFA-4753-8D6D-AFD09413D179}">
  <sheetPr>
    <tabColor theme="0"/>
  </sheetPr>
  <dimension ref="A1:J5"/>
  <sheetViews>
    <sheetView view="pageBreakPreview" zoomScale="172" zoomScaleNormal="100" zoomScaleSheetLayoutView="172" workbookViewId="0">
      <selection activeCell="B3" sqref="B3:J3"/>
    </sheetView>
  </sheetViews>
  <sheetFormatPr baseColWidth="10" defaultColWidth="12.5703125" defaultRowHeight="12.75" x14ac:dyDescent="0.2"/>
  <cols>
    <col min="1" max="2" width="12.5703125" style="147"/>
    <col min="3" max="3" width="17" style="147" customWidth="1"/>
    <col min="4" max="9" width="12.5703125" style="147"/>
    <col min="10" max="10" width="33.85546875" style="147" customWidth="1"/>
    <col min="11" max="16384" width="12.5703125" style="147"/>
  </cols>
  <sheetData>
    <row r="1" spans="1:10" ht="14.25" x14ac:dyDescent="0.2">
      <c r="A1" s="146"/>
      <c r="B1" s="146"/>
      <c r="C1" s="146"/>
      <c r="D1" s="146"/>
      <c r="E1" s="146"/>
      <c r="F1" s="146"/>
      <c r="G1" s="146"/>
      <c r="H1" s="146"/>
      <c r="I1" s="146"/>
      <c r="J1" s="146"/>
    </row>
    <row r="2" spans="1:10" ht="80.25" customHeight="1" x14ac:dyDescent="0.2">
      <c r="A2" s="146"/>
      <c r="B2" s="148"/>
      <c r="C2" s="149"/>
      <c r="D2" s="150"/>
      <c r="E2" s="151" t="s">
        <v>130</v>
      </c>
      <c r="F2" s="152"/>
      <c r="G2" s="152"/>
      <c r="H2" s="152"/>
      <c r="I2" s="153"/>
      <c r="J2" s="154" t="s">
        <v>204</v>
      </c>
    </row>
    <row r="3" spans="1:10" ht="19.5" customHeight="1" x14ac:dyDescent="0.2">
      <c r="A3" s="146"/>
      <c r="B3" s="261" t="s">
        <v>131</v>
      </c>
      <c r="C3" s="262"/>
      <c r="D3" s="263"/>
      <c r="E3" s="263"/>
      <c r="F3" s="263"/>
      <c r="G3" s="263"/>
      <c r="H3" s="263"/>
      <c r="I3" s="263"/>
      <c r="J3" s="264"/>
    </row>
    <row r="4" spans="1:10" ht="25.5" customHeight="1" x14ac:dyDescent="0.2">
      <c r="A4" s="146"/>
      <c r="B4" s="155" t="s">
        <v>132</v>
      </c>
      <c r="C4" s="156" t="s">
        <v>86</v>
      </c>
      <c r="D4" s="157" t="s">
        <v>133</v>
      </c>
      <c r="E4" s="157"/>
      <c r="F4" s="157"/>
      <c r="G4" s="157"/>
      <c r="H4" s="157"/>
      <c r="I4" s="157"/>
      <c r="J4" s="157"/>
    </row>
    <row r="5" spans="1:10" ht="31.5" customHeight="1" x14ac:dyDescent="0.2">
      <c r="A5" s="146"/>
      <c r="B5" s="158">
        <v>1</v>
      </c>
      <c r="C5" s="159">
        <v>45736</v>
      </c>
      <c r="D5" s="204" t="s">
        <v>134</v>
      </c>
      <c r="E5" s="204"/>
      <c r="F5" s="204"/>
      <c r="G5" s="204"/>
      <c r="H5" s="204"/>
      <c r="I5" s="204"/>
      <c r="J5" s="204"/>
    </row>
  </sheetData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2"/>
  <sheetViews>
    <sheetView view="pageBreakPreview" topLeftCell="A13" zoomScale="50" zoomScaleNormal="100" zoomScaleSheetLayoutView="50" workbookViewId="0">
      <pane xSplit="1" ySplit="2" topLeftCell="B15" activePane="bottomRight" state="frozen"/>
      <selection pane="topRight" activeCell="A29" sqref="A29:H29"/>
      <selection pane="bottomLeft" activeCell="A29" sqref="A29:H29"/>
      <selection pane="bottomRight" activeCell="A29" sqref="A29:H29"/>
    </sheetView>
  </sheetViews>
  <sheetFormatPr baseColWidth="10" defaultColWidth="9.140625" defaultRowHeight="15" x14ac:dyDescent="0.25"/>
  <cols>
    <col min="1" max="1" width="36.28515625" customWidth="1"/>
    <col min="2" max="2" width="9.28515625" customWidth="1"/>
    <col min="3" max="3" width="9.7109375" customWidth="1"/>
    <col min="4" max="4" width="9.42578125" customWidth="1"/>
    <col min="5" max="5" width="8.42578125" customWidth="1"/>
    <col min="6" max="6" width="12" customWidth="1"/>
    <col min="7" max="7" width="12.42578125" customWidth="1"/>
    <col min="8" max="8" width="15.85546875" customWidth="1"/>
    <col min="9" max="9" width="21.7109375" customWidth="1"/>
    <col min="10" max="10" width="23.7109375" customWidth="1"/>
    <col min="11" max="11" width="40.28515625" customWidth="1"/>
    <col min="12" max="12" width="29.85546875" customWidth="1"/>
    <col min="13" max="13" width="23.7109375" customWidth="1"/>
    <col min="14" max="14" width="23.85546875" customWidth="1"/>
  </cols>
  <sheetData>
    <row r="1" spans="1:14" ht="18.75" x14ac:dyDescent="0.25">
      <c r="A1" s="228">
        <f ca="1">A1:N42</f>
        <v>0</v>
      </c>
      <c r="B1" s="228"/>
      <c r="C1" s="228"/>
      <c r="D1" s="231" t="s">
        <v>0</v>
      </c>
      <c r="E1" s="231"/>
      <c r="F1" s="231"/>
      <c r="G1" s="231"/>
      <c r="H1" s="231"/>
      <c r="I1" s="231"/>
      <c r="J1" s="231"/>
      <c r="K1" s="231"/>
      <c r="L1" s="231"/>
      <c r="M1" s="230" t="s">
        <v>1</v>
      </c>
      <c r="N1" s="230"/>
    </row>
    <row r="2" spans="1:14" ht="18.75" x14ac:dyDescent="0.25">
      <c r="A2" s="228"/>
      <c r="B2" s="228"/>
      <c r="C2" s="228"/>
      <c r="D2" s="231"/>
      <c r="E2" s="231"/>
      <c r="F2" s="231"/>
      <c r="G2" s="231"/>
      <c r="H2" s="231"/>
      <c r="I2" s="231"/>
      <c r="J2" s="231"/>
      <c r="K2" s="231"/>
      <c r="L2" s="231"/>
      <c r="M2" s="230" t="s">
        <v>2</v>
      </c>
      <c r="N2" s="230"/>
    </row>
    <row r="3" spans="1:14" ht="18.75" x14ac:dyDescent="0.25">
      <c r="A3" s="228"/>
      <c r="B3" s="228"/>
      <c r="C3" s="228"/>
      <c r="D3" s="231"/>
      <c r="E3" s="231"/>
      <c r="F3" s="231"/>
      <c r="G3" s="231"/>
      <c r="H3" s="231"/>
      <c r="I3" s="231"/>
      <c r="J3" s="231"/>
      <c r="K3" s="231"/>
      <c r="L3" s="231"/>
      <c r="M3" s="230" t="s">
        <v>3</v>
      </c>
      <c r="N3" s="230"/>
    </row>
    <row r="4" spans="1:14" ht="18.75" x14ac:dyDescent="0.25">
      <c r="A4" s="228"/>
      <c r="B4" s="228"/>
      <c r="C4" s="228"/>
      <c r="D4" s="231"/>
      <c r="E4" s="231"/>
      <c r="F4" s="231"/>
      <c r="G4" s="231"/>
      <c r="H4" s="231"/>
      <c r="I4" s="231"/>
      <c r="J4" s="231"/>
      <c r="K4" s="231"/>
      <c r="L4" s="231"/>
      <c r="M4" s="230" t="s">
        <v>4</v>
      </c>
      <c r="N4" s="230"/>
    </row>
    <row r="5" spans="1:14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ht="18.75" x14ac:dyDescent="0.3">
      <c r="A6" s="54"/>
      <c r="B6" s="55"/>
      <c r="C6" s="55"/>
      <c r="D6" s="229" t="s">
        <v>5</v>
      </c>
      <c r="E6" s="229"/>
      <c r="F6" s="229"/>
      <c r="G6" s="229"/>
      <c r="H6" s="229"/>
      <c r="I6" s="229"/>
      <c r="J6" s="229"/>
      <c r="K6" s="229"/>
      <c r="L6" s="55"/>
      <c r="M6" s="56"/>
      <c r="N6" s="57"/>
    </row>
    <row r="7" spans="1:14" ht="18.75" x14ac:dyDescent="0.3">
      <c r="A7" s="58" t="s">
        <v>135</v>
      </c>
      <c r="B7" s="59"/>
      <c r="C7" s="59"/>
      <c r="D7" s="60"/>
      <c r="E7" s="61"/>
      <c r="F7" s="61"/>
      <c r="G7" s="61"/>
      <c r="H7" s="62"/>
      <c r="I7" s="63"/>
      <c r="J7" s="64"/>
      <c r="K7" s="63"/>
      <c r="L7" s="15"/>
      <c r="M7" s="65"/>
      <c r="N7" s="57"/>
    </row>
    <row r="8" spans="1:14" ht="23.25" x14ac:dyDescent="0.35">
      <c r="A8" s="58" t="s">
        <v>7</v>
      </c>
      <c r="B8" s="59"/>
      <c r="C8" s="59"/>
      <c r="D8" s="15"/>
      <c r="E8" s="66"/>
      <c r="F8" s="66"/>
      <c r="G8" s="66"/>
      <c r="H8" s="66"/>
      <c r="I8" s="66" t="s">
        <v>8</v>
      </c>
      <c r="J8" s="66" t="s">
        <v>9</v>
      </c>
      <c r="K8" s="66"/>
      <c r="L8" s="15"/>
      <c r="M8" s="65"/>
      <c r="N8" s="57"/>
    </row>
    <row r="9" spans="1:14" ht="18.75" x14ac:dyDescent="0.25">
      <c r="A9" s="58" t="s">
        <v>136</v>
      </c>
      <c r="B9" s="59"/>
      <c r="C9" s="59"/>
      <c r="D9" s="67"/>
      <c r="E9" s="67"/>
      <c r="F9" s="67"/>
      <c r="G9" s="67"/>
      <c r="H9" s="67"/>
      <c r="I9" s="67"/>
      <c r="J9" s="67"/>
      <c r="K9" s="67"/>
      <c r="L9" s="15"/>
      <c r="M9" s="65"/>
      <c r="N9" s="57"/>
    </row>
    <row r="10" spans="1:14" x14ac:dyDescent="0.25">
      <c r="A10" s="68"/>
      <c r="B10" s="15"/>
      <c r="C10" s="15"/>
      <c r="D10" s="15"/>
      <c r="E10" s="69"/>
      <c r="F10" s="69"/>
      <c r="G10" s="69"/>
      <c r="H10" s="15"/>
      <c r="I10" s="70"/>
      <c r="J10" s="71"/>
      <c r="K10" s="70"/>
      <c r="L10" s="15"/>
      <c r="M10" s="65"/>
      <c r="N10" s="57"/>
    </row>
    <row r="11" spans="1:14" ht="15.75" x14ac:dyDescent="0.25">
      <c r="A11" s="72" t="s">
        <v>11</v>
      </c>
      <c r="B11" s="15"/>
      <c r="C11" s="73"/>
      <c r="D11" s="15"/>
      <c r="E11" s="74"/>
      <c r="F11" s="74"/>
      <c r="G11" s="74"/>
      <c r="H11" s="74"/>
      <c r="I11" s="74"/>
      <c r="J11" s="74"/>
      <c r="K11" s="70"/>
      <c r="L11" s="15"/>
      <c r="M11" s="65"/>
      <c r="N11" s="57"/>
    </row>
    <row r="12" spans="1:14" ht="15.75" x14ac:dyDescent="0.25">
      <c r="A12" s="75" t="s">
        <v>12</v>
      </c>
      <c r="B12" s="15"/>
      <c r="C12" s="73"/>
      <c r="D12" s="15"/>
      <c r="E12" s="74"/>
      <c r="F12" s="74"/>
      <c r="G12" s="74"/>
      <c r="H12" s="74"/>
      <c r="I12" s="74"/>
      <c r="J12" s="74"/>
      <c r="K12" s="70"/>
      <c r="L12" s="15"/>
      <c r="M12" s="65"/>
      <c r="N12" s="57"/>
    </row>
    <row r="13" spans="1:14" x14ac:dyDescent="0.25">
      <c r="A13" s="76"/>
      <c r="B13" s="77"/>
      <c r="C13" s="78"/>
      <c r="D13" s="77"/>
      <c r="E13" s="79"/>
      <c r="F13" s="79"/>
      <c r="G13" s="79"/>
      <c r="H13" s="77"/>
      <c r="I13" s="80"/>
      <c r="J13" s="81"/>
      <c r="K13" s="77"/>
      <c r="L13" s="77"/>
      <c r="M13" s="82"/>
      <c r="N13" s="83"/>
    </row>
    <row r="14" spans="1:14" s="11" customFormat="1" ht="47.25" x14ac:dyDescent="0.25">
      <c r="A14" s="30" t="s">
        <v>13</v>
      </c>
      <c r="B14" s="30" t="s">
        <v>14</v>
      </c>
      <c r="C14" s="30" t="s">
        <v>15</v>
      </c>
      <c r="D14" s="30" t="s">
        <v>16</v>
      </c>
      <c r="E14" s="30" t="s">
        <v>17</v>
      </c>
      <c r="F14" s="30" t="s">
        <v>18</v>
      </c>
      <c r="G14" s="31" t="s">
        <v>19</v>
      </c>
      <c r="H14" s="31" t="s">
        <v>20</v>
      </c>
      <c r="I14" s="30" t="s">
        <v>21</v>
      </c>
      <c r="J14" s="32" t="s">
        <v>22</v>
      </c>
      <c r="K14" s="30" t="s">
        <v>23</v>
      </c>
      <c r="L14" s="32" t="s">
        <v>24</v>
      </c>
      <c r="M14" s="30" t="s">
        <v>25</v>
      </c>
      <c r="N14" s="33" t="s">
        <v>26</v>
      </c>
    </row>
    <row r="15" spans="1:14" s="27" customFormat="1" ht="93" customHeight="1" x14ac:dyDescent="0.2">
      <c r="A15" s="50" t="s">
        <v>137</v>
      </c>
      <c r="B15" s="34">
        <v>1</v>
      </c>
      <c r="C15" s="34"/>
      <c r="D15" s="34"/>
      <c r="E15" s="35"/>
      <c r="F15" s="35">
        <v>1</v>
      </c>
      <c r="G15" s="35">
        <v>15</v>
      </c>
      <c r="H15" s="85">
        <v>15</v>
      </c>
      <c r="I15" s="34" t="s">
        <v>28</v>
      </c>
      <c r="J15" s="36" t="s">
        <v>138</v>
      </c>
      <c r="K15" s="87" t="s">
        <v>139</v>
      </c>
      <c r="L15" s="36" t="s">
        <v>140</v>
      </c>
      <c r="M15" s="38" t="s">
        <v>141</v>
      </c>
      <c r="N15" s="37">
        <f>700000*2</f>
        <v>1400000</v>
      </c>
    </row>
    <row r="16" spans="1:14" s="27" customFormat="1" ht="93" customHeight="1" x14ac:dyDescent="0.2">
      <c r="A16" s="50" t="s">
        <v>142</v>
      </c>
      <c r="B16" s="34">
        <v>1</v>
      </c>
      <c r="C16" s="34"/>
      <c r="D16" s="34"/>
      <c r="E16" s="35"/>
      <c r="F16" s="35">
        <v>1</v>
      </c>
      <c r="G16" s="35">
        <v>16</v>
      </c>
      <c r="H16" s="85">
        <v>16</v>
      </c>
      <c r="I16" s="34" t="s">
        <v>28</v>
      </c>
      <c r="J16" s="36" t="s">
        <v>138</v>
      </c>
      <c r="K16" s="87" t="s">
        <v>143</v>
      </c>
      <c r="L16" s="36">
        <v>45333</v>
      </c>
      <c r="M16" s="38" t="s">
        <v>144</v>
      </c>
      <c r="N16" s="37" t="s">
        <v>145</v>
      </c>
    </row>
    <row r="17" spans="1:14" s="12" customFormat="1" ht="93" customHeight="1" x14ac:dyDescent="0.2">
      <c r="A17" s="50" t="s">
        <v>137</v>
      </c>
      <c r="B17" s="38">
        <v>1</v>
      </c>
      <c r="C17" s="38"/>
      <c r="D17" s="38"/>
      <c r="E17" s="38"/>
      <c r="F17" s="38">
        <v>1</v>
      </c>
      <c r="G17" s="39">
        <v>21</v>
      </c>
      <c r="H17" s="39">
        <v>21</v>
      </c>
      <c r="I17" s="34" t="s">
        <v>28</v>
      </c>
      <c r="J17" s="36" t="s">
        <v>138</v>
      </c>
      <c r="K17" s="87" t="s">
        <v>146</v>
      </c>
      <c r="L17" s="36">
        <v>45333</v>
      </c>
      <c r="M17" s="38" t="s">
        <v>147</v>
      </c>
      <c r="N17" s="25" t="s">
        <v>148</v>
      </c>
    </row>
    <row r="18" spans="1:14" s="12" customFormat="1" ht="82.5" customHeight="1" x14ac:dyDescent="0.2">
      <c r="A18" s="50" t="s">
        <v>142</v>
      </c>
      <c r="B18" s="13">
        <v>1</v>
      </c>
      <c r="C18" s="13"/>
      <c r="D18" s="13"/>
      <c r="E18" s="13"/>
      <c r="F18" s="13">
        <v>1</v>
      </c>
      <c r="G18" s="40">
        <v>18</v>
      </c>
      <c r="H18" s="39">
        <v>18</v>
      </c>
      <c r="I18" s="34" t="s">
        <v>28</v>
      </c>
      <c r="J18" s="36" t="s">
        <v>138</v>
      </c>
      <c r="K18" s="87" t="s">
        <v>149</v>
      </c>
      <c r="L18" s="36">
        <v>45333</v>
      </c>
      <c r="M18" s="38" t="s">
        <v>150</v>
      </c>
      <c r="N18" s="26">
        <f>700000*3</f>
        <v>2100000</v>
      </c>
    </row>
    <row r="19" spans="1:14" s="12" customFormat="1" ht="82.5" customHeight="1" x14ac:dyDescent="0.2">
      <c r="A19" s="50" t="s">
        <v>151</v>
      </c>
      <c r="B19" s="13">
        <v>1</v>
      </c>
      <c r="C19" s="13"/>
      <c r="D19" s="13"/>
      <c r="E19" s="13"/>
      <c r="F19" s="13">
        <v>1</v>
      </c>
      <c r="G19" s="40">
        <v>22</v>
      </c>
      <c r="H19" s="39">
        <v>22</v>
      </c>
      <c r="I19" s="34" t="s">
        <v>28</v>
      </c>
      <c r="J19" s="36" t="s">
        <v>138</v>
      </c>
      <c r="K19" s="87" t="s">
        <v>152</v>
      </c>
      <c r="L19" s="36">
        <v>45333</v>
      </c>
      <c r="M19" s="38" t="s">
        <v>153</v>
      </c>
      <c r="N19" s="26">
        <v>700000</v>
      </c>
    </row>
    <row r="20" spans="1:14" s="12" customFormat="1" ht="83.25" customHeight="1" x14ac:dyDescent="0.2">
      <c r="A20" s="50" t="s">
        <v>137</v>
      </c>
      <c r="B20" s="13">
        <v>1</v>
      </c>
      <c r="C20" s="13"/>
      <c r="D20" s="13"/>
      <c r="E20" s="13"/>
      <c r="F20" s="13">
        <v>1</v>
      </c>
      <c r="G20" s="40">
        <v>24</v>
      </c>
      <c r="H20" s="40">
        <v>24</v>
      </c>
      <c r="I20" s="34" t="s">
        <v>28</v>
      </c>
      <c r="J20" s="36" t="s">
        <v>138</v>
      </c>
      <c r="K20" s="87" t="s">
        <v>154</v>
      </c>
      <c r="L20" s="36">
        <v>45333</v>
      </c>
      <c r="M20" s="38" t="s">
        <v>155</v>
      </c>
      <c r="N20" s="26">
        <f>700000*2</f>
        <v>1400000</v>
      </c>
    </row>
    <row r="21" spans="1:14" s="12" customFormat="1" ht="117.75" customHeight="1" x14ac:dyDescent="0.2">
      <c r="A21" s="50" t="s">
        <v>137</v>
      </c>
      <c r="B21" s="13">
        <v>1</v>
      </c>
      <c r="C21" s="13"/>
      <c r="D21" s="13"/>
      <c r="E21" s="13"/>
      <c r="F21" s="13">
        <v>1</v>
      </c>
      <c r="G21" s="40">
        <v>27</v>
      </c>
      <c r="H21" s="40">
        <v>27</v>
      </c>
      <c r="I21" s="34" t="s">
        <v>28</v>
      </c>
      <c r="J21" s="36" t="s">
        <v>138</v>
      </c>
      <c r="K21" s="87" t="s">
        <v>156</v>
      </c>
      <c r="L21" s="36">
        <v>45333</v>
      </c>
      <c r="M21" s="38" t="s">
        <v>157</v>
      </c>
      <c r="N21" s="26" t="s">
        <v>148</v>
      </c>
    </row>
    <row r="22" spans="1:14" s="12" customFormat="1" ht="117.75" customHeight="1" x14ac:dyDescent="0.2">
      <c r="A22" s="50" t="s">
        <v>137</v>
      </c>
      <c r="B22" s="13">
        <v>1</v>
      </c>
      <c r="C22" s="13"/>
      <c r="D22" s="13"/>
      <c r="E22" s="13"/>
      <c r="F22" s="13">
        <v>1</v>
      </c>
      <c r="G22" s="40">
        <v>24</v>
      </c>
      <c r="H22" s="40">
        <v>24</v>
      </c>
      <c r="I22" s="34" t="s">
        <v>28</v>
      </c>
      <c r="J22" s="36" t="s">
        <v>138</v>
      </c>
      <c r="K22" s="87" t="s">
        <v>158</v>
      </c>
      <c r="L22" s="36">
        <v>45333</v>
      </c>
      <c r="M22" s="38" t="s">
        <v>159</v>
      </c>
      <c r="N22" s="26">
        <f>700000*2</f>
        <v>1400000</v>
      </c>
    </row>
    <row r="23" spans="1:14" s="12" customFormat="1" ht="117.75" customHeight="1" x14ac:dyDescent="0.2">
      <c r="A23" s="50" t="s">
        <v>160</v>
      </c>
      <c r="B23" s="13">
        <v>1</v>
      </c>
      <c r="C23" s="13"/>
      <c r="D23" s="13"/>
      <c r="E23" s="13"/>
      <c r="F23" s="13">
        <v>1</v>
      </c>
      <c r="G23" s="40">
        <v>27</v>
      </c>
      <c r="H23" s="40">
        <v>27</v>
      </c>
      <c r="I23" s="34" t="s">
        <v>28</v>
      </c>
      <c r="J23" s="36" t="s">
        <v>138</v>
      </c>
      <c r="K23" s="87" t="s">
        <v>161</v>
      </c>
      <c r="L23" s="36">
        <v>45333</v>
      </c>
      <c r="M23" s="38" t="s">
        <v>162</v>
      </c>
      <c r="N23" s="26" t="s">
        <v>163</v>
      </c>
    </row>
    <row r="24" spans="1:14" s="12" customFormat="1" ht="117.75" customHeight="1" x14ac:dyDescent="0.2">
      <c r="A24" s="50" t="s">
        <v>164</v>
      </c>
      <c r="B24" s="13">
        <v>1</v>
      </c>
      <c r="C24" s="13"/>
      <c r="D24" s="13"/>
      <c r="E24" s="13"/>
      <c r="F24" s="13">
        <v>1</v>
      </c>
      <c r="G24" s="40">
        <v>24</v>
      </c>
      <c r="H24" s="40">
        <v>24</v>
      </c>
      <c r="I24" s="34" t="s">
        <v>28</v>
      </c>
      <c r="J24" s="36" t="s">
        <v>138</v>
      </c>
      <c r="K24" s="87" t="s">
        <v>165</v>
      </c>
      <c r="L24" s="36">
        <v>45333</v>
      </c>
      <c r="M24" s="38" t="s">
        <v>166</v>
      </c>
      <c r="N24" s="26">
        <f>700000*5</f>
        <v>3500000</v>
      </c>
    </row>
    <row r="25" spans="1:14" s="12" customFormat="1" ht="117.75" customHeight="1" x14ac:dyDescent="0.2">
      <c r="A25" s="50" t="s">
        <v>167</v>
      </c>
      <c r="B25" s="13">
        <v>1</v>
      </c>
      <c r="C25" s="13"/>
      <c r="D25" s="13"/>
      <c r="E25" s="13"/>
      <c r="F25" s="13">
        <v>1</v>
      </c>
      <c r="G25" s="40">
        <v>27</v>
      </c>
      <c r="H25" s="40">
        <v>27</v>
      </c>
      <c r="I25" s="34" t="s">
        <v>28</v>
      </c>
      <c r="J25" s="36" t="s">
        <v>138</v>
      </c>
      <c r="K25" s="87" t="s">
        <v>168</v>
      </c>
      <c r="L25" s="36">
        <v>45333</v>
      </c>
      <c r="M25" s="38" t="s">
        <v>169</v>
      </c>
      <c r="N25" s="26">
        <f>700000*3</f>
        <v>2100000</v>
      </c>
    </row>
    <row r="26" spans="1:14" s="12" customFormat="1" ht="117.75" customHeight="1" x14ac:dyDescent="0.2">
      <c r="A26" s="50" t="s">
        <v>167</v>
      </c>
      <c r="B26" s="13">
        <v>1</v>
      </c>
      <c r="C26" s="13"/>
      <c r="D26" s="13"/>
      <c r="E26" s="13"/>
      <c r="F26" s="13">
        <v>1</v>
      </c>
      <c r="G26" s="40">
        <v>24</v>
      </c>
      <c r="H26" s="40">
        <v>24</v>
      </c>
      <c r="I26" s="34" t="s">
        <v>28</v>
      </c>
      <c r="J26" s="36" t="s">
        <v>138</v>
      </c>
      <c r="K26" s="87" t="s">
        <v>170</v>
      </c>
      <c r="L26" s="36">
        <v>45333</v>
      </c>
      <c r="M26" s="38" t="s">
        <v>171</v>
      </c>
      <c r="N26" s="26" t="s">
        <v>145</v>
      </c>
    </row>
    <row r="27" spans="1:14" s="12" customFormat="1" ht="117.75" customHeight="1" x14ac:dyDescent="0.2">
      <c r="A27" s="50" t="s">
        <v>172</v>
      </c>
      <c r="B27" s="13">
        <v>1</v>
      </c>
      <c r="C27" s="13"/>
      <c r="D27" s="13"/>
      <c r="E27" s="13"/>
      <c r="F27" s="13">
        <v>1</v>
      </c>
      <c r="G27" s="40">
        <v>27</v>
      </c>
      <c r="H27" s="40">
        <v>27</v>
      </c>
      <c r="I27" s="34" t="s">
        <v>28</v>
      </c>
      <c r="J27" s="36" t="s">
        <v>138</v>
      </c>
      <c r="K27" s="87" t="s">
        <v>173</v>
      </c>
      <c r="L27" s="36">
        <v>45333</v>
      </c>
      <c r="M27" s="38" t="s">
        <v>174</v>
      </c>
      <c r="N27" s="26">
        <f>700000*4</f>
        <v>2800000</v>
      </c>
    </row>
    <row r="28" spans="1:14" s="29" customFormat="1" ht="15" customHeight="1" x14ac:dyDescent="0.25">
      <c r="A28" s="41" t="s">
        <v>42</v>
      </c>
      <c r="B28" s="28">
        <f>+SUM(B15:B27)</f>
        <v>13</v>
      </c>
      <c r="C28" s="42"/>
      <c r="D28" s="28"/>
      <c r="E28" s="43"/>
      <c r="F28" s="44">
        <f>+SUM(F15:F27)</f>
        <v>13</v>
      </c>
      <c r="G28" s="45"/>
      <c r="H28" s="46"/>
      <c r="I28" s="47"/>
      <c r="J28" s="48"/>
      <c r="K28" s="47"/>
      <c r="L28" s="46"/>
      <c r="M28" s="49"/>
      <c r="N28" s="86">
        <f>SUM(N15:N27)</f>
        <v>15400000</v>
      </c>
    </row>
    <row r="29" spans="1:14" s="15" customFormat="1" x14ac:dyDescent="0.25">
      <c r="A29" s="14"/>
      <c r="C29" s="16"/>
      <c r="D29" s="17"/>
      <c r="E29" s="18"/>
      <c r="F29" s="19"/>
      <c r="G29" s="19"/>
      <c r="H29" s="20"/>
      <c r="I29" s="21"/>
      <c r="J29" s="22"/>
      <c r="K29" s="21"/>
      <c r="L29" s="20"/>
      <c r="M29" s="23"/>
    </row>
    <row r="30" spans="1:14" s="15" customFormat="1" x14ac:dyDescent="0.25">
      <c r="A30" s="14"/>
      <c r="C30" s="16"/>
      <c r="D30" s="17"/>
      <c r="E30" s="18"/>
      <c r="F30" s="19"/>
      <c r="G30" s="19"/>
      <c r="H30" s="20"/>
      <c r="I30" s="21"/>
      <c r="J30" s="22"/>
      <c r="K30" s="21"/>
      <c r="L30" s="20"/>
      <c r="M30" s="23"/>
    </row>
    <row r="31" spans="1:14" s="15" customFormat="1" x14ac:dyDescent="0.25">
      <c r="A31" s="14"/>
      <c r="C31" s="16"/>
      <c r="D31" s="17"/>
      <c r="E31" s="18"/>
      <c r="F31" s="19"/>
      <c r="G31" s="19"/>
      <c r="H31" s="20"/>
      <c r="I31" s="21"/>
      <c r="J31" s="22"/>
      <c r="K31" s="21"/>
      <c r="L31" s="20"/>
      <c r="M31" s="23"/>
    </row>
    <row r="32" spans="1:14" s="15" customFormat="1" x14ac:dyDescent="0.25">
      <c r="A32" s="222" t="s">
        <v>43</v>
      </c>
      <c r="B32" s="222"/>
      <c r="C32" s="222"/>
      <c r="D32" s="222"/>
      <c r="E32" s="222"/>
      <c r="F32" s="222"/>
      <c r="G32" s="222"/>
      <c r="H32" s="222"/>
      <c r="I32" s="223" t="s">
        <v>44</v>
      </c>
      <c r="J32" s="223"/>
      <c r="K32" s="223"/>
      <c r="L32" s="223"/>
      <c r="M32" s="223"/>
      <c r="N32" s="24"/>
    </row>
    <row r="33" spans="1:14" ht="18" x14ac:dyDescent="0.25">
      <c r="A33" s="224" t="s">
        <v>45</v>
      </c>
      <c r="B33" s="224"/>
      <c r="C33" s="224"/>
      <c r="D33" s="224"/>
      <c r="E33" s="224"/>
      <c r="F33" s="224"/>
      <c r="G33" s="224"/>
      <c r="H33" s="224"/>
      <c r="I33" s="225" t="s">
        <v>46</v>
      </c>
      <c r="J33" s="225"/>
      <c r="K33" s="225"/>
      <c r="L33" s="225"/>
      <c r="M33" s="225"/>
    </row>
    <row r="34" spans="1:14" x14ac:dyDescent="0.25">
      <c r="A34" s="3"/>
      <c r="E34" s="1"/>
      <c r="F34" s="1"/>
      <c r="G34" s="1"/>
      <c r="H34" s="2"/>
      <c r="K34" s="3"/>
    </row>
    <row r="35" spans="1:14" ht="15.75" thickBot="1" x14ac:dyDescent="0.3">
      <c r="A35" s="226"/>
      <c r="B35" s="227"/>
      <c r="C35" s="227"/>
      <c r="D35" s="227"/>
      <c r="E35" s="10"/>
      <c r="F35" s="10" t="s">
        <v>47</v>
      </c>
      <c r="G35" s="10"/>
      <c r="H35" s="226"/>
      <c r="I35" s="227"/>
      <c r="J35" s="227"/>
      <c r="K35" s="1"/>
      <c r="L35" s="1"/>
      <c r="M35" s="4"/>
    </row>
    <row r="36" spans="1:14" ht="15.75" thickBot="1" x14ac:dyDescent="0.3">
      <c r="A36" s="218" t="s">
        <v>48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20"/>
      <c r="L36" s="220"/>
      <c r="M36" s="220"/>
      <c r="N36" s="221"/>
    </row>
    <row r="37" spans="1:14" x14ac:dyDescent="0.25">
      <c r="A37" s="215" t="s">
        <v>49</v>
      </c>
      <c r="B37" s="216"/>
      <c r="C37" s="216"/>
      <c r="D37" s="216"/>
      <c r="E37" s="217"/>
      <c r="F37" s="256" t="s">
        <v>50</v>
      </c>
      <c r="G37" s="257"/>
      <c r="H37" s="257"/>
      <c r="I37" s="257"/>
      <c r="J37" s="258"/>
      <c r="K37" s="215" t="s">
        <v>51</v>
      </c>
      <c r="L37" s="216"/>
      <c r="M37" s="216"/>
      <c r="N37" s="217"/>
    </row>
    <row r="38" spans="1:14" x14ac:dyDescent="0.25">
      <c r="A38" s="236" t="s">
        <v>52</v>
      </c>
      <c r="B38" s="237"/>
      <c r="C38" s="237"/>
      <c r="D38" s="237"/>
      <c r="E38" s="238"/>
      <c r="F38" s="239">
        <v>44593</v>
      </c>
      <c r="G38" s="240"/>
      <c r="H38" s="240"/>
      <c r="I38" s="240"/>
      <c r="J38" s="241"/>
      <c r="K38" s="248" t="s">
        <v>53</v>
      </c>
      <c r="L38" s="249"/>
      <c r="M38" s="249"/>
      <c r="N38" s="250"/>
    </row>
    <row r="39" spans="1:14" ht="15.75" thickBot="1" x14ac:dyDescent="0.3">
      <c r="A39" s="242" t="s">
        <v>54</v>
      </c>
      <c r="B39" s="243"/>
      <c r="C39" s="243"/>
      <c r="D39" s="243"/>
      <c r="E39" s="244"/>
      <c r="F39" s="245">
        <v>44936</v>
      </c>
      <c r="G39" s="246"/>
      <c r="H39" s="246"/>
      <c r="I39" s="246"/>
      <c r="J39" s="247"/>
      <c r="K39" s="251" t="s">
        <v>55</v>
      </c>
      <c r="L39" s="252"/>
      <c r="M39" s="252"/>
      <c r="N39" s="253"/>
    </row>
    <row r="40" spans="1:14" x14ac:dyDescent="0.25">
      <c r="A40" s="5"/>
      <c r="B40" s="6"/>
      <c r="C40" s="6"/>
      <c r="D40" s="6"/>
      <c r="E40" s="7"/>
      <c r="F40" s="10" t="s">
        <v>47</v>
      </c>
      <c r="G40" s="10"/>
      <c r="H40" s="254"/>
      <c r="I40" s="227"/>
      <c r="J40" s="227"/>
      <c r="K40" s="8"/>
      <c r="M40" s="9"/>
    </row>
    <row r="41" spans="1:14" x14ac:dyDescent="0.25">
      <c r="A41" s="255" t="s">
        <v>56</v>
      </c>
      <c r="B41" s="255"/>
      <c r="C41" s="255"/>
      <c r="D41" s="255"/>
      <c r="E41" s="255"/>
      <c r="F41" s="255" t="s">
        <v>57</v>
      </c>
      <c r="G41" s="255"/>
      <c r="H41" s="255"/>
      <c r="I41" s="255"/>
      <c r="J41" s="255"/>
      <c r="K41" s="255" t="s">
        <v>58</v>
      </c>
      <c r="L41" s="255"/>
      <c r="M41" s="255"/>
    </row>
    <row r="42" spans="1:14" s="11" customFormat="1" ht="212.45" customHeight="1" x14ac:dyDescent="0.25">
      <c r="A42" s="234" t="s">
        <v>59</v>
      </c>
      <c r="B42" s="234"/>
      <c r="C42" s="234"/>
      <c r="D42" s="234"/>
      <c r="E42" s="234"/>
      <c r="F42" s="235" t="s">
        <v>60</v>
      </c>
      <c r="G42" s="235"/>
      <c r="H42" s="235"/>
      <c r="I42" s="235"/>
      <c r="J42" s="235"/>
      <c r="K42" s="235" t="s">
        <v>61</v>
      </c>
      <c r="L42" s="235"/>
      <c r="M42" s="235"/>
      <c r="N42"/>
    </row>
  </sheetData>
  <mergeCells count="30">
    <mergeCell ref="A35:D35"/>
    <mergeCell ref="H35:J35"/>
    <mergeCell ref="A1:C4"/>
    <mergeCell ref="D1:L4"/>
    <mergeCell ref="M1:N1"/>
    <mergeCell ref="M2:N2"/>
    <mergeCell ref="M3:N3"/>
    <mergeCell ref="M4:N4"/>
    <mergeCell ref="D6:K6"/>
    <mergeCell ref="A32:H32"/>
    <mergeCell ref="I32:M32"/>
    <mergeCell ref="A33:H33"/>
    <mergeCell ref="I33:M33"/>
    <mergeCell ref="A36:N36"/>
    <mergeCell ref="A37:E37"/>
    <mergeCell ref="F37:J37"/>
    <mergeCell ref="K37:N37"/>
    <mergeCell ref="A38:E38"/>
    <mergeCell ref="F38:J38"/>
    <mergeCell ref="K38:N38"/>
    <mergeCell ref="A42:E42"/>
    <mergeCell ref="F42:J42"/>
    <mergeCell ref="K42:M42"/>
    <mergeCell ref="A39:E39"/>
    <mergeCell ref="F39:J39"/>
    <mergeCell ref="K39:N39"/>
    <mergeCell ref="H40:J40"/>
    <mergeCell ref="A41:E41"/>
    <mergeCell ref="F41:J41"/>
    <mergeCell ref="K41:M41"/>
  </mergeCells>
  <pageMargins left="0.25" right="0.25" top="0.75" bottom="0.75" header="0.3" footer="0.3"/>
  <pageSetup scale="2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8"/>
  <sheetViews>
    <sheetView view="pageBreakPreview" zoomScaleNormal="100" zoomScaleSheetLayoutView="100" workbookViewId="0">
      <selection activeCell="A29" sqref="A29:H29"/>
    </sheetView>
  </sheetViews>
  <sheetFormatPr baseColWidth="10" defaultColWidth="9.140625" defaultRowHeight="15" x14ac:dyDescent="0.25"/>
  <cols>
    <col min="1" max="1" width="36.28515625" customWidth="1"/>
    <col min="2" max="2" width="9.28515625" customWidth="1"/>
    <col min="3" max="3" width="9.7109375" customWidth="1"/>
    <col min="4" max="4" width="9.42578125" customWidth="1"/>
    <col min="5" max="5" width="8.42578125" customWidth="1"/>
    <col min="6" max="6" width="12" customWidth="1"/>
    <col min="7" max="7" width="12.42578125" customWidth="1"/>
    <col min="8" max="8" width="15.85546875" customWidth="1"/>
    <col min="9" max="9" width="21.7109375" customWidth="1"/>
    <col min="10" max="10" width="23.7109375" customWidth="1"/>
    <col min="11" max="11" width="40.28515625" customWidth="1"/>
    <col min="12" max="12" width="29.85546875" customWidth="1"/>
    <col min="13" max="13" width="23.7109375" customWidth="1"/>
    <col min="14" max="14" width="23.85546875" customWidth="1"/>
  </cols>
  <sheetData>
    <row r="1" spans="1:14" ht="18.75" x14ac:dyDescent="0.25">
      <c r="A1" s="228">
        <f ca="1">A1:N38</f>
        <v>0</v>
      </c>
      <c r="B1" s="228"/>
      <c r="C1" s="228"/>
      <c r="D1" s="231" t="s">
        <v>0</v>
      </c>
      <c r="E1" s="231"/>
      <c r="F1" s="231"/>
      <c r="G1" s="231"/>
      <c r="H1" s="231"/>
      <c r="I1" s="231"/>
      <c r="J1" s="231"/>
      <c r="K1" s="231"/>
      <c r="L1" s="231"/>
      <c r="M1" s="230" t="s">
        <v>1</v>
      </c>
      <c r="N1" s="230"/>
    </row>
    <row r="2" spans="1:14" ht="18.75" x14ac:dyDescent="0.25">
      <c r="A2" s="228"/>
      <c r="B2" s="228"/>
      <c r="C2" s="228"/>
      <c r="D2" s="231"/>
      <c r="E2" s="231"/>
      <c r="F2" s="231"/>
      <c r="G2" s="231"/>
      <c r="H2" s="231"/>
      <c r="I2" s="231"/>
      <c r="J2" s="231"/>
      <c r="K2" s="231"/>
      <c r="L2" s="231"/>
      <c r="M2" s="230" t="s">
        <v>2</v>
      </c>
      <c r="N2" s="230"/>
    </row>
    <row r="3" spans="1:14" ht="18.75" x14ac:dyDescent="0.25">
      <c r="A3" s="228"/>
      <c r="B3" s="228"/>
      <c r="C3" s="228"/>
      <c r="D3" s="231"/>
      <c r="E3" s="231"/>
      <c r="F3" s="231"/>
      <c r="G3" s="231"/>
      <c r="H3" s="231"/>
      <c r="I3" s="231"/>
      <c r="J3" s="231"/>
      <c r="K3" s="231"/>
      <c r="L3" s="231"/>
      <c r="M3" s="230" t="s">
        <v>3</v>
      </c>
      <c r="N3" s="230"/>
    </row>
    <row r="4" spans="1:14" ht="18.75" x14ac:dyDescent="0.25">
      <c r="A4" s="228"/>
      <c r="B4" s="228"/>
      <c r="C4" s="228"/>
      <c r="D4" s="231"/>
      <c r="E4" s="231"/>
      <c r="F4" s="231"/>
      <c r="G4" s="231"/>
      <c r="H4" s="231"/>
      <c r="I4" s="231"/>
      <c r="J4" s="231"/>
      <c r="K4" s="231"/>
      <c r="L4" s="231"/>
      <c r="M4" s="230" t="s">
        <v>4</v>
      </c>
      <c r="N4" s="230"/>
    </row>
    <row r="5" spans="1:14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1:14" ht="18.75" x14ac:dyDescent="0.3">
      <c r="A6" s="54"/>
      <c r="B6" s="55"/>
      <c r="C6" s="55"/>
      <c r="D6" s="229" t="s">
        <v>5</v>
      </c>
      <c r="E6" s="229"/>
      <c r="F6" s="229"/>
      <c r="G6" s="229"/>
      <c r="H6" s="229"/>
      <c r="I6" s="229"/>
      <c r="J6" s="229"/>
      <c r="K6" s="229"/>
      <c r="L6" s="55"/>
      <c r="M6" s="56"/>
      <c r="N6" s="57"/>
    </row>
    <row r="7" spans="1:14" ht="18.75" x14ac:dyDescent="0.3">
      <c r="A7" s="58" t="s">
        <v>135</v>
      </c>
      <c r="B7" s="59"/>
      <c r="C7" s="59"/>
      <c r="D7" s="60"/>
      <c r="E7" s="61"/>
      <c r="F7" s="61"/>
      <c r="G7" s="61"/>
      <c r="H7" s="62"/>
      <c r="I7" s="63"/>
      <c r="J7" s="64"/>
      <c r="K7" s="63"/>
      <c r="L7" s="15"/>
      <c r="M7" s="65"/>
      <c r="N7" s="57"/>
    </row>
    <row r="8" spans="1:14" ht="23.25" x14ac:dyDescent="0.35">
      <c r="A8" s="58" t="s">
        <v>7</v>
      </c>
      <c r="B8" s="59"/>
      <c r="C8" s="59"/>
      <c r="D8" s="15"/>
      <c r="E8" s="66"/>
      <c r="F8" s="66"/>
      <c r="G8" s="66"/>
      <c r="H8" s="66"/>
      <c r="I8" s="66" t="s">
        <v>8</v>
      </c>
      <c r="J8" s="66" t="s">
        <v>9</v>
      </c>
      <c r="K8" s="66"/>
      <c r="L8" s="15"/>
      <c r="M8" s="65"/>
      <c r="N8" s="57"/>
    </row>
    <row r="9" spans="1:14" ht="18.75" x14ac:dyDescent="0.25">
      <c r="A9" s="58" t="s">
        <v>175</v>
      </c>
      <c r="B9" s="59"/>
      <c r="C9" s="59"/>
      <c r="D9" s="67"/>
      <c r="E9" s="67"/>
      <c r="F9" s="67"/>
      <c r="G9" s="67"/>
      <c r="H9" s="67"/>
      <c r="I9" s="67"/>
      <c r="J9" s="67"/>
      <c r="K9" s="67"/>
      <c r="L9" s="15"/>
      <c r="M9" s="65"/>
      <c r="N9" s="57"/>
    </row>
    <row r="10" spans="1:14" x14ac:dyDescent="0.25">
      <c r="A10" s="68"/>
      <c r="B10" s="15"/>
      <c r="C10" s="15"/>
      <c r="D10" s="15"/>
      <c r="E10" s="69"/>
      <c r="F10" s="69"/>
      <c r="G10" s="69"/>
      <c r="H10" s="15"/>
      <c r="I10" s="70"/>
      <c r="J10" s="71"/>
      <c r="K10" s="70"/>
      <c r="L10" s="15"/>
      <c r="M10" s="65"/>
      <c r="N10" s="57"/>
    </row>
    <row r="11" spans="1:14" ht="15.75" x14ac:dyDescent="0.25">
      <c r="A11" s="72" t="s">
        <v>11</v>
      </c>
      <c r="B11" s="15"/>
      <c r="C11" s="73"/>
      <c r="D11" s="15"/>
      <c r="E11" s="74"/>
      <c r="F11" s="74"/>
      <c r="G11" s="74"/>
      <c r="H11" s="74"/>
      <c r="I11" s="74"/>
      <c r="J11" s="74"/>
      <c r="K11" s="70"/>
      <c r="L11" s="15"/>
      <c r="M11" s="65"/>
      <c r="N11" s="57"/>
    </row>
    <row r="12" spans="1:14" ht="15.75" x14ac:dyDescent="0.25">
      <c r="A12" s="75" t="s">
        <v>12</v>
      </c>
      <c r="B12" s="15"/>
      <c r="C12" s="73"/>
      <c r="D12" s="15"/>
      <c r="E12" s="74"/>
      <c r="F12" s="74"/>
      <c r="G12" s="74"/>
      <c r="H12" s="74"/>
      <c r="I12" s="74"/>
      <c r="J12" s="74"/>
      <c r="K12" s="70"/>
      <c r="L12" s="15"/>
      <c r="M12" s="65"/>
      <c r="N12" s="57"/>
    </row>
    <row r="13" spans="1:14" x14ac:dyDescent="0.25">
      <c r="A13" s="76"/>
      <c r="B13" s="77"/>
      <c r="C13" s="78"/>
      <c r="D13" s="77"/>
      <c r="E13" s="79"/>
      <c r="F13" s="79"/>
      <c r="G13" s="79"/>
      <c r="H13" s="77"/>
      <c r="I13" s="80"/>
      <c r="J13" s="81"/>
      <c r="K13" s="77"/>
      <c r="L13" s="77"/>
      <c r="M13" s="82"/>
      <c r="N13" s="83"/>
    </row>
    <row r="14" spans="1:14" s="11" customFormat="1" ht="47.25" x14ac:dyDescent="0.25">
      <c r="A14" s="30" t="s">
        <v>13</v>
      </c>
      <c r="B14" s="30" t="s">
        <v>14</v>
      </c>
      <c r="C14" s="30" t="s">
        <v>15</v>
      </c>
      <c r="D14" s="30" t="s">
        <v>16</v>
      </c>
      <c r="E14" s="30" t="s">
        <v>17</v>
      </c>
      <c r="F14" s="30" t="s">
        <v>18</v>
      </c>
      <c r="G14" s="31" t="s">
        <v>19</v>
      </c>
      <c r="H14" s="31" t="s">
        <v>20</v>
      </c>
      <c r="I14" s="30" t="s">
        <v>21</v>
      </c>
      <c r="J14" s="32" t="s">
        <v>22</v>
      </c>
      <c r="K14" s="30" t="s">
        <v>23</v>
      </c>
      <c r="L14" s="32" t="s">
        <v>24</v>
      </c>
      <c r="M14" s="30" t="s">
        <v>25</v>
      </c>
      <c r="N14" s="33" t="s">
        <v>26</v>
      </c>
    </row>
    <row r="15" spans="1:14" s="27" customFormat="1" ht="93" customHeight="1" x14ac:dyDescent="0.2">
      <c r="A15" s="50" t="s">
        <v>137</v>
      </c>
      <c r="B15" s="34">
        <v>1</v>
      </c>
      <c r="C15" s="34" t="s">
        <v>176</v>
      </c>
      <c r="D15" s="34" t="s">
        <v>177</v>
      </c>
      <c r="E15" s="35" t="s">
        <v>178</v>
      </c>
      <c r="F15" s="35">
        <v>1</v>
      </c>
      <c r="G15" s="35" t="s">
        <v>179</v>
      </c>
      <c r="H15" s="85" t="s">
        <v>179</v>
      </c>
      <c r="I15" s="34" t="s">
        <v>28</v>
      </c>
      <c r="J15" s="36" t="s">
        <v>180</v>
      </c>
      <c r="K15" s="88" t="s">
        <v>139</v>
      </c>
      <c r="L15" s="36" t="s">
        <v>140</v>
      </c>
      <c r="M15" s="38" t="s">
        <v>141</v>
      </c>
      <c r="N15" s="37">
        <f>700000*2</f>
        <v>1400000</v>
      </c>
    </row>
    <row r="16" spans="1:14" s="27" customFormat="1" ht="93" customHeight="1" x14ac:dyDescent="0.2">
      <c r="A16" s="50" t="s">
        <v>142</v>
      </c>
      <c r="B16" s="34">
        <v>1</v>
      </c>
      <c r="C16" s="34" t="s">
        <v>181</v>
      </c>
      <c r="D16" s="34" t="s">
        <v>181</v>
      </c>
      <c r="E16" s="35" t="s">
        <v>182</v>
      </c>
      <c r="F16" s="35">
        <v>1</v>
      </c>
      <c r="G16" s="85" t="s">
        <v>183</v>
      </c>
      <c r="H16" s="85" t="s">
        <v>183</v>
      </c>
      <c r="I16" s="34" t="s">
        <v>28</v>
      </c>
      <c r="J16" s="36" t="s">
        <v>180</v>
      </c>
      <c r="K16" s="88" t="s">
        <v>143</v>
      </c>
      <c r="L16" s="36">
        <v>45333</v>
      </c>
      <c r="M16" s="38" t="s">
        <v>144</v>
      </c>
      <c r="N16" s="37" t="s">
        <v>145</v>
      </c>
    </row>
    <row r="17" spans="1:14" s="12" customFormat="1" ht="93" customHeight="1" x14ac:dyDescent="0.2">
      <c r="A17" s="50" t="s">
        <v>137</v>
      </c>
      <c r="B17" s="38">
        <v>1</v>
      </c>
      <c r="C17" s="38" t="s">
        <v>184</v>
      </c>
      <c r="D17" s="38" t="s">
        <v>185</v>
      </c>
      <c r="E17" s="38" t="s">
        <v>181</v>
      </c>
      <c r="F17" s="38">
        <v>1</v>
      </c>
      <c r="G17" s="39" t="s">
        <v>186</v>
      </c>
      <c r="H17" s="39" t="s">
        <v>186</v>
      </c>
      <c r="I17" s="34" t="s">
        <v>28</v>
      </c>
      <c r="J17" s="36" t="s">
        <v>180</v>
      </c>
      <c r="K17" s="88" t="s">
        <v>146</v>
      </c>
      <c r="L17" s="36">
        <v>45333</v>
      </c>
      <c r="M17" s="38" t="s">
        <v>147</v>
      </c>
      <c r="N17" s="25" t="s">
        <v>148</v>
      </c>
    </row>
    <row r="18" spans="1:14" s="12" customFormat="1" ht="82.5" customHeight="1" x14ac:dyDescent="0.2">
      <c r="A18" s="50" t="s">
        <v>142</v>
      </c>
      <c r="B18" s="13">
        <v>1</v>
      </c>
      <c r="C18" s="13" t="s">
        <v>187</v>
      </c>
      <c r="D18" s="13" t="s">
        <v>181</v>
      </c>
      <c r="E18" s="13" t="s">
        <v>188</v>
      </c>
      <c r="F18" s="13">
        <v>1</v>
      </c>
      <c r="G18" s="40" t="s">
        <v>189</v>
      </c>
      <c r="H18" s="39" t="s">
        <v>189</v>
      </c>
      <c r="I18" s="34" t="s">
        <v>28</v>
      </c>
      <c r="J18" s="36" t="s">
        <v>180</v>
      </c>
      <c r="K18" s="88" t="s">
        <v>149</v>
      </c>
      <c r="L18" s="36">
        <v>45333</v>
      </c>
      <c r="M18" s="38" t="s">
        <v>150</v>
      </c>
      <c r="N18" s="26">
        <f>700000*3</f>
        <v>2100000</v>
      </c>
    </row>
    <row r="19" spans="1:14" s="12" customFormat="1" ht="82.5" customHeight="1" x14ac:dyDescent="0.2">
      <c r="A19" s="50" t="s">
        <v>151</v>
      </c>
      <c r="B19" s="13">
        <v>1</v>
      </c>
      <c r="C19" s="13" t="s">
        <v>190</v>
      </c>
      <c r="D19" s="13" t="s">
        <v>191</v>
      </c>
      <c r="E19" s="13" t="s">
        <v>192</v>
      </c>
      <c r="F19" s="13">
        <v>1</v>
      </c>
      <c r="G19" s="40" t="s">
        <v>193</v>
      </c>
      <c r="H19" s="39" t="s">
        <v>193</v>
      </c>
      <c r="I19" s="34" t="s">
        <v>28</v>
      </c>
      <c r="J19" s="36" t="s">
        <v>180</v>
      </c>
      <c r="K19" s="88" t="s">
        <v>152</v>
      </c>
      <c r="L19" s="36">
        <v>45333</v>
      </c>
      <c r="M19" s="38" t="s">
        <v>153</v>
      </c>
      <c r="N19" s="26">
        <v>700000</v>
      </c>
    </row>
    <row r="20" spans="1:14" s="12" customFormat="1" ht="83.25" customHeight="1" x14ac:dyDescent="0.2">
      <c r="A20" s="50" t="s">
        <v>137</v>
      </c>
      <c r="B20" s="13">
        <v>1</v>
      </c>
      <c r="C20" s="13" t="s">
        <v>194</v>
      </c>
      <c r="D20" s="13" t="s">
        <v>195</v>
      </c>
      <c r="E20" s="13" t="s">
        <v>196</v>
      </c>
      <c r="F20" s="13">
        <v>1</v>
      </c>
      <c r="G20" s="40" t="s">
        <v>179</v>
      </c>
      <c r="H20" s="40" t="s">
        <v>179</v>
      </c>
      <c r="I20" s="34" t="s">
        <v>28</v>
      </c>
      <c r="J20" s="36" t="s">
        <v>180</v>
      </c>
      <c r="K20" s="88" t="s">
        <v>154</v>
      </c>
      <c r="L20" s="36">
        <v>45333</v>
      </c>
      <c r="M20" s="38" t="s">
        <v>155</v>
      </c>
      <c r="N20" s="26">
        <f>700000*2</f>
        <v>1400000</v>
      </c>
    </row>
    <row r="21" spans="1:14" s="12" customFormat="1" ht="117.75" customHeight="1" x14ac:dyDescent="0.2">
      <c r="A21" s="50" t="s">
        <v>137</v>
      </c>
      <c r="B21" s="13">
        <v>1</v>
      </c>
      <c r="C21" s="13" t="s">
        <v>197</v>
      </c>
      <c r="D21" s="13" t="s">
        <v>188</v>
      </c>
      <c r="E21" s="13" t="s">
        <v>198</v>
      </c>
      <c r="F21" s="13">
        <v>1</v>
      </c>
      <c r="G21" s="40" t="s">
        <v>186</v>
      </c>
      <c r="H21" s="40" t="s">
        <v>186</v>
      </c>
      <c r="I21" s="34" t="s">
        <v>28</v>
      </c>
      <c r="J21" s="36" t="s">
        <v>180</v>
      </c>
      <c r="K21" s="88" t="s">
        <v>199</v>
      </c>
      <c r="L21" s="36">
        <v>45333</v>
      </c>
      <c r="M21" s="38" t="s">
        <v>157</v>
      </c>
      <c r="N21" s="26" t="s">
        <v>148</v>
      </c>
    </row>
    <row r="22" spans="1:14" s="12" customFormat="1" ht="117.75" customHeight="1" x14ac:dyDescent="0.2">
      <c r="A22" s="50" t="s">
        <v>167</v>
      </c>
      <c r="B22" s="13">
        <v>1</v>
      </c>
      <c r="C22" s="13" t="s">
        <v>194</v>
      </c>
      <c r="D22" s="13" t="s">
        <v>195</v>
      </c>
      <c r="E22" s="13" t="s">
        <v>200</v>
      </c>
      <c r="F22" s="13">
        <v>1</v>
      </c>
      <c r="G22" s="40" t="s">
        <v>201</v>
      </c>
      <c r="H22" s="40" t="s">
        <v>201</v>
      </c>
      <c r="I22" s="34" t="s">
        <v>28</v>
      </c>
      <c r="J22" s="36" t="s">
        <v>180</v>
      </c>
      <c r="K22" s="88" t="s">
        <v>170</v>
      </c>
      <c r="L22" s="36">
        <v>45333</v>
      </c>
      <c r="M22" s="38" t="s">
        <v>171</v>
      </c>
      <c r="N22" s="26" t="s">
        <v>145</v>
      </c>
    </row>
    <row r="23" spans="1:14" s="12" customFormat="1" ht="117.75" customHeight="1" x14ac:dyDescent="0.2">
      <c r="A23" s="50" t="s">
        <v>172</v>
      </c>
      <c r="B23" s="13">
        <v>1</v>
      </c>
      <c r="C23" s="13" t="s">
        <v>194</v>
      </c>
      <c r="D23" s="13" t="s">
        <v>194</v>
      </c>
      <c r="E23" s="13" t="s">
        <v>202</v>
      </c>
      <c r="F23" s="13">
        <v>1</v>
      </c>
      <c r="G23" s="40" t="s">
        <v>203</v>
      </c>
      <c r="H23" s="40" t="s">
        <v>203</v>
      </c>
      <c r="I23" s="34" t="s">
        <v>28</v>
      </c>
      <c r="J23" s="36" t="s">
        <v>180</v>
      </c>
      <c r="K23" s="88" t="s">
        <v>173</v>
      </c>
      <c r="L23" s="36">
        <v>45333</v>
      </c>
      <c r="M23" s="38" t="s">
        <v>174</v>
      </c>
      <c r="N23" s="26">
        <f>700000*4</f>
        <v>2800000</v>
      </c>
    </row>
    <row r="24" spans="1:14" s="29" customFormat="1" ht="15" customHeight="1" x14ac:dyDescent="0.25">
      <c r="A24" s="41" t="s">
        <v>42</v>
      </c>
      <c r="B24" s="28">
        <f>+SUM(B15:B23)</f>
        <v>9</v>
      </c>
      <c r="C24" s="42"/>
      <c r="D24" s="28"/>
      <c r="E24" s="43"/>
      <c r="F24" s="44">
        <f>+SUM(F15:F23)</f>
        <v>9</v>
      </c>
      <c r="G24" s="45"/>
      <c r="H24" s="46"/>
      <c r="I24" s="47"/>
      <c r="J24" s="48"/>
      <c r="K24" s="47"/>
      <c r="L24" s="46"/>
      <c r="M24" s="49"/>
      <c r="N24" s="86">
        <f>SUM(N15:N23)</f>
        <v>8400000</v>
      </c>
    </row>
    <row r="25" spans="1:14" s="15" customFormat="1" x14ac:dyDescent="0.25">
      <c r="A25" s="14"/>
      <c r="C25" s="16"/>
      <c r="D25" s="17"/>
      <c r="E25" s="18"/>
      <c r="F25" s="19"/>
      <c r="G25" s="19"/>
      <c r="H25" s="20"/>
      <c r="I25" s="21"/>
      <c r="J25" s="22"/>
      <c r="K25" s="21"/>
      <c r="L25" s="20"/>
      <c r="M25" s="23"/>
    </row>
    <row r="26" spans="1:14" s="15" customFormat="1" x14ac:dyDescent="0.25">
      <c r="A26" s="14"/>
      <c r="C26" s="16"/>
      <c r="D26" s="17"/>
      <c r="E26" s="18"/>
      <c r="F26" s="19"/>
      <c r="G26" s="19"/>
      <c r="H26" s="20"/>
      <c r="I26" s="21"/>
      <c r="J26" s="22"/>
      <c r="K26" s="21"/>
      <c r="L26" s="20"/>
      <c r="M26" s="23"/>
    </row>
    <row r="27" spans="1:14" s="15" customFormat="1" x14ac:dyDescent="0.25">
      <c r="A27" s="14"/>
      <c r="C27" s="16"/>
      <c r="D27" s="17"/>
      <c r="E27" s="18"/>
      <c r="F27" s="19"/>
      <c r="G27" s="19"/>
      <c r="H27" s="20"/>
      <c r="I27" s="21"/>
      <c r="J27" s="22"/>
      <c r="K27" s="21"/>
      <c r="L27" s="20"/>
      <c r="M27" s="23"/>
    </row>
    <row r="28" spans="1:14" s="15" customFormat="1" x14ac:dyDescent="0.25">
      <c r="A28" s="222" t="s">
        <v>43</v>
      </c>
      <c r="B28" s="222"/>
      <c r="C28" s="222"/>
      <c r="D28" s="222"/>
      <c r="E28" s="222"/>
      <c r="F28" s="222"/>
      <c r="G28" s="222"/>
      <c r="H28" s="222"/>
      <c r="I28" s="223" t="s">
        <v>44</v>
      </c>
      <c r="J28" s="223"/>
      <c r="K28" s="223"/>
      <c r="L28" s="223"/>
      <c r="M28" s="223"/>
      <c r="N28" s="24"/>
    </row>
    <row r="29" spans="1:14" ht="18" x14ac:dyDescent="0.25">
      <c r="A29" s="224" t="s">
        <v>45</v>
      </c>
      <c r="B29" s="224"/>
      <c r="C29" s="224"/>
      <c r="D29" s="224"/>
      <c r="E29" s="224"/>
      <c r="F29" s="224"/>
      <c r="G29" s="224"/>
      <c r="H29" s="224"/>
      <c r="I29" s="225" t="s">
        <v>46</v>
      </c>
      <c r="J29" s="225"/>
      <c r="K29" s="225"/>
      <c r="L29" s="225"/>
      <c r="M29" s="225"/>
    </row>
    <row r="30" spans="1:14" x14ac:dyDescent="0.25">
      <c r="A30" s="3"/>
      <c r="E30" s="1"/>
      <c r="F30" s="1"/>
      <c r="G30" s="1"/>
      <c r="H30" s="2"/>
      <c r="K30" s="3"/>
    </row>
    <row r="31" spans="1:14" ht="15.75" thickBot="1" x14ac:dyDescent="0.3">
      <c r="A31" s="226"/>
      <c r="B31" s="227"/>
      <c r="C31" s="227"/>
      <c r="D31" s="227"/>
      <c r="E31" s="10"/>
      <c r="F31" s="10" t="s">
        <v>47</v>
      </c>
      <c r="G31" s="10"/>
      <c r="H31" s="226"/>
      <c r="I31" s="227"/>
      <c r="J31" s="227"/>
      <c r="K31" s="1"/>
      <c r="L31" s="1"/>
      <c r="M31" s="4"/>
    </row>
    <row r="32" spans="1:14" ht="15.75" thickBot="1" x14ac:dyDescent="0.3">
      <c r="A32" s="218" t="s">
        <v>48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  <c r="L32" s="220"/>
      <c r="M32" s="220"/>
      <c r="N32" s="221"/>
    </row>
    <row r="33" spans="1:14" x14ac:dyDescent="0.25">
      <c r="A33" s="215" t="s">
        <v>49</v>
      </c>
      <c r="B33" s="216"/>
      <c r="C33" s="216"/>
      <c r="D33" s="216"/>
      <c r="E33" s="217"/>
      <c r="F33" s="256" t="s">
        <v>50</v>
      </c>
      <c r="G33" s="257"/>
      <c r="H33" s="257"/>
      <c r="I33" s="257"/>
      <c r="J33" s="258"/>
      <c r="K33" s="215" t="s">
        <v>51</v>
      </c>
      <c r="L33" s="216"/>
      <c r="M33" s="216"/>
      <c r="N33" s="217"/>
    </row>
    <row r="34" spans="1:14" x14ac:dyDescent="0.25">
      <c r="A34" s="236" t="s">
        <v>52</v>
      </c>
      <c r="B34" s="237"/>
      <c r="C34" s="237"/>
      <c r="D34" s="237"/>
      <c r="E34" s="238"/>
      <c r="F34" s="239">
        <v>44593</v>
      </c>
      <c r="G34" s="240"/>
      <c r="H34" s="240"/>
      <c r="I34" s="240"/>
      <c r="J34" s="241"/>
      <c r="K34" s="248" t="s">
        <v>53</v>
      </c>
      <c r="L34" s="249"/>
      <c r="M34" s="249"/>
      <c r="N34" s="250"/>
    </row>
    <row r="35" spans="1:14" ht="15.75" thickBot="1" x14ac:dyDescent="0.3">
      <c r="A35" s="242" t="s">
        <v>54</v>
      </c>
      <c r="B35" s="243"/>
      <c r="C35" s="243"/>
      <c r="D35" s="243"/>
      <c r="E35" s="244"/>
      <c r="F35" s="245">
        <v>44936</v>
      </c>
      <c r="G35" s="246"/>
      <c r="H35" s="246"/>
      <c r="I35" s="246"/>
      <c r="J35" s="247"/>
      <c r="K35" s="251" t="s">
        <v>55</v>
      </c>
      <c r="L35" s="252"/>
      <c r="M35" s="252"/>
      <c r="N35" s="253"/>
    </row>
    <row r="36" spans="1:14" x14ac:dyDescent="0.25">
      <c r="A36" s="5"/>
      <c r="B36" s="6"/>
      <c r="C36" s="6"/>
      <c r="D36" s="6"/>
      <c r="E36" s="7"/>
      <c r="F36" s="10" t="s">
        <v>47</v>
      </c>
      <c r="G36" s="10"/>
      <c r="H36" s="254"/>
      <c r="I36" s="227"/>
      <c r="J36" s="227"/>
      <c r="K36" s="8"/>
      <c r="M36" s="9"/>
    </row>
    <row r="37" spans="1:14" x14ac:dyDescent="0.25">
      <c r="A37" s="255" t="s">
        <v>56</v>
      </c>
      <c r="B37" s="255"/>
      <c r="C37" s="255"/>
      <c r="D37" s="255"/>
      <c r="E37" s="255"/>
      <c r="F37" s="255" t="s">
        <v>57</v>
      </c>
      <c r="G37" s="255"/>
      <c r="H37" s="255"/>
      <c r="I37" s="255"/>
      <c r="J37" s="255"/>
      <c r="K37" s="255" t="s">
        <v>58</v>
      </c>
      <c r="L37" s="255"/>
      <c r="M37" s="255"/>
    </row>
    <row r="38" spans="1:14" s="11" customFormat="1" ht="212.45" customHeight="1" x14ac:dyDescent="0.25">
      <c r="A38" s="234" t="s">
        <v>59</v>
      </c>
      <c r="B38" s="234"/>
      <c r="C38" s="234"/>
      <c r="D38" s="234"/>
      <c r="E38" s="234"/>
      <c r="F38" s="235" t="s">
        <v>60</v>
      </c>
      <c r="G38" s="235"/>
      <c r="H38" s="235"/>
      <c r="I38" s="235"/>
      <c r="J38" s="235"/>
      <c r="K38" s="235" t="s">
        <v>61</v>
      </c>
      <c r="L38" s="235"/>
      <c r="M38" s="235"/>
      <c r="N38"/>
    </row>
  </sheetData>
  <mergeCells count="30">
    <mergeCell ref="A31:D31"/>
    <mergeCell ref="H31:J31"/>
    <mergeCell ref="A1:C4"/>
    <mergeCell ref="D1:L4"/>
    <mergeCell ref="M1:N1"/>
    <mergeCell ref="M2:N2"/>
    <mergeCell ref="M3:N3"/>
    <mergeCell ref="M4:N4"/>
    <mergeCell ref="D6:K6"/>
    <mergeCell ref="A28:H28"/>
    <mergeCell ref="I28:M28"/>
    <mergeCell ref="A29:H29"/>
    <mergeCell ref="I29:M29"/>
    <mergeCell ref="A32:N32"/>
    <mergeCell ref="A33:E33"/>
    <mergeCell ref="F33:J33"/>
    <mergeCell ref="K33:N33"/>
    <mergeCell ref="A34:E34"/>
    <mergeCell ref="F34:J34"/>
    <mergeCell ref="K34:N34"/>
    <mergeCell ref="A38:E38"/>
    <mergeCell ref="F38:J38"/>
    <mergeCell ref="K38:M38"/>
    <mergeCell ref="A35:E35"/>
    <mergeCell ref="F35:J35"/>
    <mergeCell ref="K35:N35"/>
    <mergeCell ref="H36:J36"/>
    <mergeCell ref="A37:E37"/>
    <mergeCell ref="F37:J37"/>
    <mergeCell ref="K37:M37"/>
  </mergeCells>
  <pageMargins left="0.25" right="0.25" top="0.75" bottom="0.75" header="0.3" footer="0.3"/>
  <pageSetup scale="3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6FB5B3-19EC-49C0-AD78-9AE40E1D17D3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981800E8-0E50-496F-ADBA-B4C5BEBFE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B3AFB-21DD-4F39-A4BC-6373A38F2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PAG1</vt:lpstr>
      <vt:lpstr>PAG2</vt:lpstr>
      <vt:lpstr>Formato</vt:lpstr>
      <vt:lpstr>Instructivo de Diligenciamiento</vt:lpstr>
      <vt:lpstr>Control de cambios </vt:lpstr>
      <vt:lpstr>PAG3 (2)</vt:lpstr>
      <vt:lpstr>AEROPUERTO 7-2-2024 (2)</vt:lpstr>
      <vt:lpstr>'AEROPUERTO 7-2-2024 (2)'!Área_de_impresión</vt:lpstr>
      <vt:lpstr>Formato!Área_de_impresión</vt:lpstr>
      <vt:lpstr>'PAG1'!Área_de_impresión</vt:lpstr>
      <vt:lpstr>'PAG2'!Área_de_impresión</vt:lpstr>
      <vt:lpstr>'PAG3 (2)'!Área_de_impresión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2025-03-21T19:05:38Z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2024-02-07T14:43:29Z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8d953c5d-c5f7-4531-953e-05d882ac95e2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0x010100DC79D8D6360E7E4A80588D15E9806AD9</vt:lpwstr>
  </property>
</Properties>
</file>