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95" windowWidth="14115" windowHeight="3855" activeTab="0"/>
  </bookViews>
  <sheets>
    <sheet name="Hoja1" sheetId="1" r:id="rId1"/>
    <sheet name="Hoja2" sheetId="2" r:id="rId2"/>
    <sheet name="Hoja3" sheetId="3" r:id="rId3"/>
  </sheets>
  <externalReferences>
    <externalReference r:id="rId6"/>
    <externalReference r:id="rId7"/>
  </externalReferences>
  <definedNames>
    <definedName name="_xlnm._FilterDatabase" localSheetId="0" hidden="1">'Hoja1'!$A$23:$M$333</definedName>
    <definedName name="_xlnm.Print_Area" localSheetId="0">'Hoja1'!$A$1:$M$346</definedName>
    <definedName name="ESPECIALIDAD">'[1]FICHA PLAN DE COMPRAS'!$S$3:$S$25</definedName>
    <definedName name="Tipos_de_proceso_de_seleccion">'[2]3. DETALLE PLAN DE CONTRATACION'!$L$803:$L$809</definedName>
    <definedName name="_xlnm.Print_Titles" localSheetId="0">'Hoja1'!$22:$23</definedName>
  </definedNames>
  <calcPr fullCalcOnLoad="1"/>
</workbook>
</file>

<file path=xl/sharedStrings.xml><?xml version="1.0" encoding="utf-8"?>
<sst xmlns="http://schemas.openxmlformats.org/spreadsheetml/2006/main" count="2508" uniqueCount="384">
  <si>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</si>
  <si>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</si>
  <si>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</si>
  <si>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</si>
  <si>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</si>
  <si>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</si>
  <si>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</si>
  <si>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</si>
  <si>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</si>
  <si>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</si>
  <si>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</si>
  <si>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</si>
  <si>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</si>
  <si>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</si>
  <si>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</si>
  <si>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</si>
  <si>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</si>
  <si>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</si>
  <si>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</si>
  <si>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</si>
  <si>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</si>
  <si>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</si>
  <si>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</si>
  <si>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</si>
  <si>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</si>
  <si>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</si>
  <si>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</si>
  <si>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</si>
  <si>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N/A</t>
  </si>
  <si>
    <t>TOTAL PLAN DE COMPRAS</t>
  </si>
  <si>
    <t>Misión</t>
  </si>
  <si>
    <t xml:space="preserve">Visión </t>
  </si>
  <si>
    <t>IDEAM</t>
  </si>
  <si>
    <t>Prestar servicios profesionales para organizar, analizar, interpretar y documentar  mapas, graficas y tablas de parámetros e indicadores meteorológicos  necesarios para la actualización del Atlas Climatológico Nacional, el cual deberá quedar en versión final para su publicación.</t>
  </si>
  <si>
    <t>Adquirir Radiosondas para determinar el estado de la atmosfera.</t>
  </si>
  <si>
    <t>Compra de globos meteorológicos para lanzamientos de radiosondas</t>
  </si>
  <si>
    <t>Prestar servicios profesionales para realizar actividades de temática marina que permita hacer operativo el modelo de meteorología marina NWW3</t>
  </si>
  <si>
    <t>Contratación Directa</t>
  </si>
  <si>
    <t>Prestar los servicios profesionales para analizar, evaluar y validar la calidad de la información hidrológica de niveles, caudales y sedimentos a publicar, del año 2013 de las Areas Operativas de Medellín, Barranquilla, Santa Marta y Villavicencio</t>
  </si>
  <si>
    <t>Prestar los servicios profesionales para analizar, evaluar y validar la calidad de la información hidrológica de niveles, caudales y sedimentos a publicar, del año 2013 en las Areas operativas de Neiva, Duitama, Pasto e Ibagué</t>
  </si>
  <si>
    <t>Compra muestreadores de sedimentos para las áreas operativas</t>
  </si>
  <si>
    <t>Insumos e instalación de colectores de lluvia para 25 estaciones de la red nacional de isotopía.</t>
  </si>
  <si>
    <t xml:space="preserve">Coorganizar el V congreso colombiano de hidrogeología </t>
  </si>
  <si>
    <t xml:space="preserve">Generar la información espacial con los resultados de modelación para amenaza hidrologica en las zonas priorizadas y escalas definidas por el IDEAM para satisfacer compromisos del cuatrenio y Plan Nacional de Desarrollo.  </t>
  </si>
  <si>
    <t xml:space="preserve">Prestar los servicios profesionales para aplicar la  metodologia (componente hidrológico) para caracterización y modelación de crecientes súbitas - amenaza por inundación en las áreas definidas por el IDEAM.  </t>
  </si>
  <si>
    <t xml:space="preserve">Adquisición de Microscopio óptico triocular con cámara digital de alta resolución (mínimo 5 megapixeles) especializada en microscopía con su respectivo software para el análisis de imágenes y estación de trabajo.  
</t>
  </si>
  <si>
    <t>Compra de Vidriería para Laboratorio</t>
  </si>
  <si>
    <t>Compra de Materiales e Insumos para Laboratorio</t>
  </si>
  <si>
    <t>Compra de reactivos  y patrones de referencia para el Laboratorio</t>
  </si>
  <si>
    <t xml:space="preserve">Mantenimiento preventivo y/ó correctivo con suministro de repuestos y consumibles para los equipos de laboratorio. </t>
  </si>
  <si>
    <t>Prestar los servicios profesionales para realizar e implementar los análisis hidrobiológicos de diatomeas como indicador para evaluar la calidad del agua, en el marco del Proyecto "Mejora de la Gestión Integrada de los Recursos Acuáticos en Colombia – Implementación de Indicadores Biológicos de la Calidad de las Aguas", suscrito con Asconit Consultant.</t>
  </si>
  <si>
    <t xml:space="preserve">Inscripción a Programa de Intercalibración y compra de cuatro pruebas anuales con Asociación Canadiense para Acreditacón de Laboratorios  CALA.  </t>
  </si>
  <si>
    <t xml:space="preserve">Prestar los servicios para realizar la Implementación del Sistema Globalmente Armonizado de clasificación y etiquetado de productos químicos en el Laboratorio e implementación de la base de datos respectiva y actualización del manual de seguridad </t>
  </si>
  <si>
    <t xml:space="preserve">Prestar los servicios profesionales para apoyo en análisis de plaguicidas organoclorados, organofosforados, triazinas y herbicidas por Cromatografía. 
</t>
  </si>
  <si>
    <t xml:space="preserve">Prestar los servicios para implementar metodologias de residuos peligrosos del Laboratorio  de Calidad Ambiental del IDEAM y caracterizacion de los mismos. </t>
  </si>
  <si>
    <t xml:space="preserve">Adquisición de báscula para residuos peligrosos </t>
  </si>
  <si>
    <t>Adquisición cámara fotográfica para estereoscopio.</t>
  </si>
  <si>
    <t>Licitación Pública</t>
  </si>
  <si>
    <t xml:space="preserve">Minima Cuantía </t>
  </si>
  <si>
    <t>2 meses</t>
  </si>
  <si>
    <t>3 meses</t>
  </si>
  <si>
    <t>10 meses</t>
  </si>
  <si>
    <t>Prestar los servicios de consultoría con el fin de verificar, ajustar, validar y complementar la documentación del SGC, de conformidad con los requisitos establecidos en la NTCGP 1000:2009 y adelantar el proceso de socialización y sensibilización a los servidores públicos del IDEAM.</t>
  </si>
  <si>
    <t>Concurso de Méritos</t>
  </si>
  <si>
    <t>Contratar el suministro de muestras certificadas y elementos de empaque para la realización de Prueba de Evaluación de Desempeño</t>
  </si>
  <si>
    <t>Prestar asesoría para avance en el reconocimiento internacional del IDEAM como organismo de acreditación</t>
  </si>
  <si>
    <t>Realizar la estructuraciòn y consolidación de la información capturada en la herramienta del IDEAM, así como el cálculo y análisis de los indicadores para el Informe anual de generación y gestión de residuos peligrosos a nivel nacional - 2013</t>
  </si>
  <si>
    <t xml:space="preserve">Elaborar el informe anual de calidad del aire a nivel nacional actualizado con información correspondiente al período 2011 - 2013. </t>
  </si>
  <si>
    <t>Realizar el análisis temático que permita desarrollar el proceso de reingeniería del SISAIRE, así el fortalecimiento de los Sistemas de Vigilancia de Calidad del Aire de las Autoridades Ambientales priorizados junto con el MADS, incluyendo la logística necesaria para el cabal desarrollo de los acompañamientos que en campo se requieran para  el desplazamiernto a algunas autoridades ambientales.</t>
  </si>
  <si>
    <t>Elaborar una propuesta de protocolo para homologar los procesos de recolección y procesamiento de la información para salud ambiental</t>
  </si>
  <si>
    <t>Elaborar una propuesta de gestión del conocimiento con base en una investigación piloto de salud ambiental.</t>
  </si>
  <si>
    <t>Realizar la estructuración y consolidación de la información capturada en la herramienta del IDEAM, así como el cálculo y análisis de los indicadores del Inventario de Bifenilos Policlorados  - PCB 2013</t>
  </si>
  <si>
    <t>Desarrollar proyectos piloto  para la validación del diseño conceptual del registro de uso, emisión y liberación de mercurio, incluyendo la logística necesaria para el cabal desarrollo de los mismos con las autoridades ambientales y empresas priorizadas</t>
  </si>
  <si>
    <t>Realizar el acompañamiento temático para el desarrollo de la herramienta informática del registro de uso, emisión, y liberaciòn de mercurio,  incluyendo la logìstica necesaria para el cabal desarrollo de un taller de socializaciòn de la herramienta informàtica con los diferentes actores involucrados acordados con el IDEAM.</t>
  </si>
  <si>
    <t>Reingenieria del diseño conceptual del Registro Único Ambiental-RUA para grandes productores agropecuarios con umbrales de referencia que permitan establecer un sistema de alertas ambientales tempranas, con aplicación en por lo menos  un gran productor, para su pre-validación y ajuste; asi como ajustar los manuales conexos teniendo en cuenta los lineamientos establecidos por el IDEAM para tal fin.</t>
  </si>
  <si>
    <t xml:space="preserve">Desarrollar y gestionar los contenidos asociados a salud ambiental del Informe sobre el estado del medio ambiente y los recursos naturales renovables 2013 y preparar los insumos para el informe GEO Colombia </t>
  </si>
  <si>
    <t xml:space="preserve">Desarrollar y gestionar los contenidos asociados a gestión de riesgos naturales y sustancias químicas peligrosos del Informe sobre el estado del medio ambiente y los recursos naturales renovables 2013 y preparar los insumos para el informe GEO Colombia </t>
  </si>
  <si>
    <t xml:space="preserve">Desarrollar y gestionar los contenidos asociados a ecosistemas, servicios ecosistémicos y adaptación al cambio climático basado en ecosistemas del Informe sobre el estado del medio ambiente y los recursos naturales renovables 2013 y preparar los insumos para el informe GEO Colombia </t>
  </si>
  <si>
    <t>Adelantar la revisión, control y aplicación estadística de los indicadores utilizados en el Informe sobre el estado del medio ambiente y los recursos naturales renovables 2013</t>
  </si>
  <si>
    <t>Elaborar conceptos técnicos y realizar análisis sobre el diseño muestral para las variables de interés de salud ambiental y demografía para lols indicadores del Informe sobre el estado del medio ambiente y los recursos naturales renovables</t>
  </si>
  <si>
    <t>Realizar la revisión y unificación de los términos tecnico ambientales del Informe sobre el estado del medio ambiente y los recursos naturales renovables</t>
  </si>
  <si>
    <t>Prestar la asistencia técnica al IDEAM en el acompañamiento a los planes y proyectos de adaptación sectoriales y territoriales desarrollados en los nodos regionales de Cambio Climático</t>
  </si>
  <si>
    <t>Prestar el servicio de consultoría para la elaboración de los conceptos técnicos , ajustes y consolidación de la Guía para el Manejo Ambiental de Microcuencas Hidrográficas, incluyendo la participación en las reuniones y/o actividades que sobre el tema sean convocadas.</t>
  </si>
  <si>
    <t>Prestar el servicio de consultoría para la elaboración de un documento con insumos técnicos para la incorporación de la amenaza, vulnerabilidad y riesgo ante eventos climáticos extremos como apoyo  al  proceso de selección y priorización de microcuencas objeto de aplicación de planes de manejo ambiental y otros instrumentos de ordenamiento del territorio.</t>
  </si>
  <si>
    <t>Prestar los servicios profesionales para administrar la información geográfica almacenada en la Geodatabase Corporativa (ArcSDE+Oracle y PostGIS+Postgres), los Geoservicios publicados mediante servidores de mapas (Geoserver, Mapserver, ArcIMS y ArcGIS Server) y el Visor Geográfico Institucional, plataforma tecnológica que soporta el componente espacial del Sistema de Información Ambiental – SIA.</t>
  </si>
  <si>
    <t>Prestar los servicios para el soporte en los procesos de administración, instalación, configuración y mantenimiento de los productos Oracle misionales y de apoyo, con componente SIG y servidores de aplicaciones Oracle Application Server.</t>
  </si>
  <si>
    <t>Prestar los servicios para el soporte técnico, mantenimiento e implementación de requerimientos al ERP Si_Capital en sus módulos (PERNO - Sistema personal y nómina, SAI- Administración de elementos devolutivos, SAE-Administración de elementos de consumo y su interface con LIMAY-Libro mayor y Auxiliar).</t>
  </si>
  <si>
    <t>Prestar los servicios para la administración, actualización, afinamiento y monitoreo de la arquitectura de software multicapa del SIA.</t>
  </si>
  <si>
    <t xml:space="preserve">Prestar los servicios profesionales para la instalación, administración, configuración y mantenimiento de: bases de datos (Postgres, MySQL), servidor de versiones, servidores de aplicaciones (Jboss. Tomcat, IIS, Glashfish) en los equipos donde corren estos productos. </t>
  </si>
  <si>
    <t>Prestar los servicios profesionales como Oficial de Seguridad Informática del IDEAM en el marco de las mejores prácticas, norma técnica colombiana 27001 y cumplimiento de la Estrategia de Gobierno En Línea versión 3.1.</t>
  </si>
  <si>
    <t>Prestar los servicios como Analista de pruebas para el desarrollo y ejecución de pruebas al software y a los sistemas que están siendo desarrollados por la entidad.</t>
  </si>
  <si>
    <t>Prestar los servicios profesionales como Analista de Sistemas para brindar el soporte técnico a los usuarios de los productos RESPEL y SISAIRE.</t>
  </si>
  <si>
    <t>Prestar los servicios profesionales como Especialista en Networking para garantizar la conectividad entre todos los equipos de cómputo así como el desempeño y la disponibilidad de los servicios de red.</t>
  </si>
  <si>
    <t>Renovación del servicio de soporte de mantenimiento del software TOAD para Oracle.</t>
  </si>
  <si>
    <t>Compraventa e Instalación de Certificados Digitales.</t>
  </si>
  <si>
    <t>Compraventa de licencias de TEAMVIEWER.</t>
  </si>
  <si>
    <t>Compraventa de un software de administración para el sistema de respaldo y recuperación de datos.</t>
  </si>
  <si>
    <t>Prestar los servicios de soporte técnico, mesa de ayuda, mantenimiento correctivo y preventivo de servidores, equipos de escritorio, portátiles, estaciones livianas, periféricos, aplicaciones ofimáticas e infraestructura de red de voz y datos, con suministro de repuestos incluido para la atención de los requerimientos, en todas las sedes del IDEAM a nivel nacional.</t>
  </si>
  <si>
    <t>Prestar los servicios de soporte y mantenimiento de los Sistemas Satelitales de recepción de datos e imágenes del IDEAM.</t>
  </si>
  <si>
    <t>Renovación de extensión de garantías y soporte para servidores, sistemas de almacenamiento y respaldo de la información.</t>
  </si>
  <si>
    <t>Renovación de licencias a los dispositivos de manejo de ancho de banda y seguridad perimetral del IDEAM.</t>
  </si>
  <si>
    <t>Prestar el servicio de mantenimiento preventivo y correctivo incluyendo repuestos para el UPS de 40KVA propiedad del IDEAM.</t>
  </si>
  <si>
    <t>Prestar el servicio de soporte y acompañamiento técnico para el esquema de virtualización del IDEAM.</t>
  </si>
  <si>
    <t>Prestar los servicios de levantamiento de información, definición, capacitación y ejecución de actividades relacionadas con la transición del protocolo IPv4 a IPv6 al interior del IDEAM de acuerdo con el Manual Gobierno en Línea 3.1, del Ministerio de Tecnologías de Información y Comunicaciones, así como su respectivo monitoreo durante la vigencia del contrato.</t>
  </si>
  <si>
    <t>Renovación de licencias y/o suscripciones de software del IDEAM.</t>
  </si>
  <si>
    <t>Prestar los servicios de mantenimiento y soporte técnico de la plataforma del correo electrónico y herramientas colaborativas del IDEAM.</t>
  </si>
  <si>
    <t>Renovación del servicio de soporte de fábrica por un año de los productos ORACLE vigentes en el IDEAM.</t>
  </si>
  <si>
    <t>Renovación del licenciamiento de software SIG - Erdas.</t>
  </si>
  <si>
    <t>Renovación del licenciamiento de software SIG - ESRI.</t>
  </si>
  <si>
    <t>Contratar los servicios para el soporte técnico de los portales institucional, meteorología aeronáutica, pronósticos y alertas y cambio climático.</t>
  </si>
  <si>
    <t>Prestar los servicios para el mantenimiento evolutivo del sistema de seguimiento a la gestión contractual.</t>
  </si>
  <si>
    <t>Prestar los servicios para el mantenimiento evolutivo del catálogo de los centros de documentación para lograr su sincronización en una sola aplicación.</t>
  </si>
  <si>
    <t>Prestar los servicios para el mantenimiento evolutivo del aplicativo SCAVIAN, el Ingreso de los indicadores de todo el sector y la mejora del ambiente gráfico de la aplicación.</t>
  </si>
  <si>
    <t>Prestar los servicios para el mantenimiento evolutivo del SNIF, la espacialización de la información, la generación de reportes por diferentes parámetros, salidas de información para la OIMT y la Integración con VITAL y RUA manufacturero.</t>
  </si>
  <si>
    <t>Prestar los servicios para el mantenimiento evolutivo del Sistema de Información del Inventario Forestal Nacional.</t>
  </si>
  <si>
    <t>Prestar los servicios para el mantenimiento evolutivo del sistema de monitoreo de bosques articulando procesos de automatización de labores - calcular carbono, deforestación.</t>
  </si>
  <si>
    <t>Contratar la consultoría que ejecute mediante la aplicación de buenas prácticas de ingeniería de desarrollo de software, la realización del mantenimiento evolutivo al aplicativo RUA Hidrocarburos consistente en el diseño e implementación de los requerimientos funcionales y no funcionales en la plataforma JBoss E.A.P.</t>
  </si>
  <si>
    <t>Contratar la consultoría que ejecute mediante la aplicación de buenas prácticas de ingeniería de desarrollo de software, la realización del mantenimiento evolutivo al aplicativo RUA Eléctrico consistente en el diseño e implementación de los requerimientos funcionales y no funcionales en la plataforma JBoss E.A.P.</t>
  </si>
  <si>
    <t>Prestar los servicios para la elaboración del documento de requerimientos y el desarrollo del modelo conceptual - RUA Agropecuario.</t>
  </si>
  <si>
    <t>Prestar los servicios para la elaboración del documento de requerimientos, desarrollo del modelo conceptual e implementación de la solución de software - RUA Mercurio.</t>
  </si>
  <si>
    <t>Adquisición e implementación de un sistema de información bibliográfica Koha.</t>
  </si>
  <si>
    <t>Mantenimiento evolutivo del sistema de gestión documental institucional.</t>
  </si>
  <si>
    <t>Prestar los servicios para el mantenimiento evolutivo de la aplicación del mapa de lluvia.</t>
  </si>
  <si>
    <t>Prestar los servicios para la migración de componentes del SIA, OAS al servidor de aplicaciones Jboss.</t>
  </si>
  <si>
    <t>Prestar el servicio de conexión y acceso a Internet mediante canales dedicados para el IDEAM de acuerdo con las especificaciones requeridas.</t>
  </si>
  <si>
    <t>Arrendamiento de UPS para la Sede Central.</t>
  </si>
  <si>
    <t>Construcción, pruebas y puesta en operación / mantenimiento evolutivo de los componentes de alta complejidad del SSHM: sinópticas y agregación y consulta de series de tiempo.</t>
  </si>
  <si>
    <t>Construcción, pruebas y puesta en operación / mantenimiento evolutivo de los componentes de alta complejidad del SSHM: Actualización y consulta de datos de estaciones automáticas y RAN.</t>
  </si>
  <si>
    <t>Construcción, pruebas y puesta en operación / mantenimiento evolutivo  de los componentes de media complejidad del SSHM:  Nivel - Caudal, sedimentos, granulometría y series homogenizadas.</t>
  </si>
  <si>
    <t>Sincronización y migración bancos de datos hidrometeorológicos Sisdhim - SSHM.</t>
  </si>
  <si>
    <t>Prestar los servicios profesionales para implementar el modelo de predicción climática Jaziku y apoyar la administración del Clúster de servidores para la corrida de modelos meteorológicos.</t>
  </si>
  <si>
    <t>Prestar los servicios para el desarrollo de software módulo administración de comisiones.</t>
  </si>
  <si>
    <t>Compraventa de un aplicativo para el Sistema de Gestión de Calidad del IDEAM incluyendo los servicios de implementación, soporte técnico y capacitación.</t>
  </si>
  <si>
    <t>Diseño, desarrollo, implementación, puesta en marcha de los nuevos portales Institucional, Meteorología Aeronáutica, Pronósticos y Alertas, Cambio Climático e Intranet, incluyendo los servicios conexos.</t>
  </si>
  <si>
    <t>Suministro, instalación, configuración, integración y puesta en marcha de hardware y software para renovar la plataforma tecnológica del IDEAM incluyendo la prestación de los servicios conexos.</t>
  </si>
  <si>
    <t>PRESTAR LOS SEVICIOS TECNICOS PARA REPARAR, CALIBRAR SISTEMAS DE RELOJERIA DEL INSTRUMENTAL METEOROLÓGICO E HIDROLÓGICO CONVENCIONAL (PLUVIOGRAFOS, TERMOGRAFOS , TERMOHIDROGRAFOS, HIGROGRAFOS Y LIMNIGRAFOS)</t>
  </si>
  <si>
    <t>PRESTAR LOS SEVICIOS TECNICOS PARA REALIZAR EL MANEJO DEL TORNO PARALELO, TALADRO, ROLADORA Y SIERRA MECÁNICA Y PINTURA DE INSTRUMENTOS EN EL GRUPO DE INSTRUMENTOS Y METALMECÁNICA.</t>
  </si>
  <si>
    <t xml:space="preserve">PRESTAR LOS SERVICIOS DE UN TÉCNICO ESPECIALIZADO EN IMPRESIÓN DE PAPELERÍA TÉCNICA DE INSTRUMENTOS HIDROMETEOROLOGICOS </t>
  </si>
  <si>
    <t>PRESTAR SERVICIOS PROFESIONALES PARA APOYAR LA ADMINISTRACION DE LA OPERACIÓN DE LA RED NACIONAL DE ESTACIONES HIDROMETEOROLÓGICAS, GESTIONANDO LOS TRÁMITES NECESARIOS QUE  PERMITAN REALIZAR LA RESPECTIVA RECLAMACIÓN POR EL SINIESTRO OCURRIDO, ASÍ COMO LAS DEMAS OBLIGACIONES QUE SE DETERMINEN DENTRO DEL CONTRATO.</t>
  </si>
  <si>
    <t>HACER CAPACITACION EN PROCESO Y ANALISIS DE DATOS METEOROLOGICOS EN SEIS (6) SEDES DEL IDEAM (DUITAMA, PASTO, VILLAVICENCIO, NEIVA, SANTA MARTA Y BUCARAMANGA), HACER UN TALLER DE AUDITORIA DE BANCO DE DATOS EN BOGOTA Y SUPERVISAR EN MEDELLIN EL PROCESO DE LOS DATOS METEOROLOGICOS - METEOROS  1 - 2 - 3 - 5  AÑO 2014</t>
  </si>
  <si>
    <t>PRESTAR LOS SERVICIOS PROFESIONALES PARA  REALIZAR EL SEGUIMIENTO A LA OPERACIÓN DE LA RED DE ESTACIONES, APOYAR LA CONSOLIDACIÓN DEL REDISEÑO DE LA RED HIDROLOGICA Y METEOROLOGICA QUE INCLUYA EL ESTUDIO DE REINGENIERIA DE LA RED DEL DEAM</t>
  </si>
  <si>
    <t>PRESTAR LOS SEVICIOS PROFESIONALES PARA DESARROLLAR DISEÑOS DE OBRAS CIVILES,TENIENDO EN CUENTA LAS NUEVAS TECNOLOGIAS DE MEDICIÓN HACER SUPERVISIÓN A OBRAS CIVILES DE ESTACIONES HIDROLOGICAS Y METEOROLOGICAS Y HACR SEGUIMIENTO A CONVENIOS</t>
  </si>
  <si>
    <t>CONTRATACION PROCESO DE CERTIFICACION DE CALIBRACION DE VARIABLES HIDROMETEROLOGICAS DE PRESION, TEMPERATURA Y HUMEDAD PARA SENSORES CONVENCIONALES Y AUTOMATICOS</t>
  </si>
  <si>
    <t>COMPRA EQUIPOS MODERNIZACION DE LA RED HIDROMETEORLOGICA ZONAS EN INTEROPERABILIDAD CON OTRAS ENTIDADES</t>
  </si>
  <si>
    <t>CONTRATO DE SUMINISTRO DE INSUMOS PARA LA OPERACIÓN DE LA RED HIDROMETEOROLOGICA A NIVEL NACIONAL</t>
  </si>
  <si>
    <t>COMPRA DE EQUIPOS HIDROMETEORLOGICOS CONVENCIONALES PARA SOPORTAR EL PROGRAMA DE CALIBRACION DE INSTRUMENTAL CONVENCIONAL EN LA RED HIDROMETEORLOGICA A NIVEL NACIONAL</t>
  </si>
  <si>
    <t>PROCESO DE CONTRATACION PARA TRASLADO DE ESTACIONES HIDROMETEORLOGICAS PRIORITARIAS A NIVEL NACIONAL</t>
  </si>
  <si>
    <t>CONTRATAR LA PRESTACIÓN DE SERVICIO DE GIRO Y/O TRASLADO DE DINERO A TRAVES DEL SERVICIO DE PAGOS O DESEMBOLSOS</t>
  </si>
  <si>
    <t>Prestar los servicios profesionales para realizar los análisis hidrometeorológicos de alta montaña con los datos que provee la red de estaciones del IDEAM, con el fin de establecer la relación entre la variabilidad climática y alta montaña colombiana.</t>
  </si>
  <si>
    <t>Prestar los servicios profesionales para realizar el seguimiento a la dinámica glaciar en los sitios de estudio del IDEAM según la metodología y protocolos del IDEAM y generar los documentos técnicos relacionados.</t>
  </si>
  <si>
    <t>Prestar los servicios profesionales para realizar la gestión de información, publicación de contenidos, uso de los recursos digitales y servicios de atención al ciudadano del Portal SIAC, así como dar soporte temático en los aspectos requeridos para su desarrollo.</t>
  </si>
  <si>
    <t xml:space="preserve">Prestar los servicios profesionales para apoyar la revisión y verificación de la documentación de la información geográfica temática generada en las diferentes áreas temáticas del IDEAM, siguiendo los lineamientos dados por el grupo SIA, en el marco de la resolución 2367/09 “Gestion de datos e Informacion” para su respectiva oficialización.
</t>
  </si>
  <si>
    <t>Prestar los servicios profesionales para la formulación del plan de producción nacional de información proveniente de las tecnologías de Teledetección Aeroespacial de las principales entidades productoras de información como producto de la implementación del Plan Nacional de Observación de la Tierra 2012 – 2019, en el marco de  las actividades del IDEAM como coordinador del grupo de observación de la Tierra de la Comisión Colombiana del Espacio”</t>
  </si>
  <si>
    <t>Prestar los servicios profesionales para apoyar el proceso de actualización y reporte de indicadores ambientales a cargo del IDEAM, teniendo en cuenta las iniciativas nacionales e internacionales, hacer seguimiento al mantenimiento evolutivo de la herramienta  del Sistema de Indicadores Ambientales y preparar y cargar la información de los indicadores correspondientes.</t>
  </si>
  <si>
    <t>Prestar los servicios profesionales para realizar el análisis de muestras de biomasa y  suelos en laboratorio para las muestras colectadas en parcelas de campo destinadas al monitoreo al ciclo del Carbono para Alta Montaña</t>
  </si>
  <si>
    <t>www.ideam.gov.co</t>
  </si>
  <si>
    <t xml:space="preserve">
Prestar los servicios profesionales para generar insumos para crecientes súbitas y alertas tempranas hidrológicas mediante la operación  del Componente Hidrológico  de la plataforma FEWS (Sistema de  información para alertas tempranas hidrológicas)  </t>
  </si>
  <si>
    <t xml:space="preserve">
Prestar los servicios profesionales para apoyar la actualización del componente de sedimentos en el Estudio Nacional del Agua 2014 y realizar modelación de sedimentos.</t>
  </si>
  <si>
    <t>Prestar los servicios profesionales para apoyar la actualización del componente de aguas subterráneas en el Estudio Nacional del Agua y realizar seguimiento a la Red Básica Nacional de Aguas Subterráneas y a la red nacional de isotopía.</t>
  </si>
  <si>
    <t>Prestar los servicios profesionales para liderar técnicamente  las actividades relacionadas con el Estudio Nacional del Agua 2014 y las Evaluaciones Regionales del Agua.</t>
  </si>
  <si>
    <t>Prestar los servicios profesionales para desarrollar el calculo de la oferta hídrica superficial del Estudio Nacional del Agua 2014 y apoyar en este tema a las Autoridades Ambientales con las cuales se tienen suscritos convenios en el marco de las Evaluaciones Regionales del Agua.</t>
  </si>
  <si>
    <t>Prestar los servicios profesionales para desarrollar el calculo de la demanda hídrica del Estudio Nacional del Agua 2014 y apoyar en este tema a las Autoridades Ambientales con las cuales se tienen suscritos convenios en el marco de las Evaluaciones Regionales del Agua.</t>
  </si>
  <si>
    <t>Prestar los servicios profesionales para desarrollar el componente de calidad de agua del Estudio Nacional del Agua 2014 y apoyar en este tema a las Autoridades Ambientales con las cuales se tienen suscritos convenios en el marco de las Evaluaciones Regionales del Agua.</t>
  </si>
  <si>
    <t>Prestar los servicios profesionales para desarrollar el componente de variabilidad y cambio climático del Estudio Nacional del Agua 2014 y apoyar en estos temas a las Autoridades Ambientales con las cuales se tienen suscritos convenios en el marco de las Evaluaciones Regionales del Agua.</t>
  </si>
  <si>
    <t>Prestar los servicios profesionales para desarrollar el componente de riesgo del Estudio Nacional del Agua 2014 y apoyar en este tema a las  Autoridades Ambientales con las cuales se tienen suscritos convenios en el marco de las Evaluaciones Regionales del Agua.</t>
  </si>
  <si>
    <t>Prestar los servicios profesionales para desarrollar los productos de información espacial del Estudio Nacional del Agua 2014 y apoyar en este tema a las Autoridades Ambientales con las cuales se tienen suscritos convenios en el marco de las Evaluaciones Regionales del Agua.</t>
  </si>
  <si>
    <t>12 meses</t>
  </si>
  <si>
    <t>KR 10 N° 20-30 Bogotá</t>
  </si>
  <si>
    <t>Adquisición de seguros para amparar bienes muebles e inmuebles de propiedad del IDEAM.</t>
  </si>
  <si>
    <t>Prestar el servicio de intermediacion aduanera  para la legalizacion y  nacionalización de equipos donados al IDEAM.</t>
  </si>
  <si>
    <t xml:space="preserve">Arriendo de sitio para el pluviometro en el Parque Industrial de Occidente. </t>
  </si>
  <si>
    <t>Prestar el servicio de acarreo de bienes muebles y enseres, mercancías, elementos devolutivos y de consumo, equipos y materiales de propiedad del IDEAM.</t>
  </si>
  <si>
    <t>Contratar el arrendamiento de un espacio físico para exhibir las publicaciones institucionales en la feria internacional del libro, los días: 30 de abril al 12 de mayo de 2014, en un espacio de 27,5 mt2 ( stand no.216 - pabellón no.1, nivel no.1 )</t>
  </si>
  <si>
    <t>Realizar estudios e investigaciones y aportar criterios normativos encaminados a promover la administración, la gestión del personal y el desarrollo integral del talento humano al servicio del Ideam.</t>
  </si>
  <si>
    <t>Contratar el mantenimiento y/o adecuación a la infraestructura física de las sedes del IDEAM.</t>
  </si>
  <si>
    <t>Prestar los servicios  de organización, escaneo, digitalización, preservación y conservación de 770. Graficas de Pluviógrafo y 130.000. Gráficas de Termógrafo.</t>
  </si>
  <si>
    <t>Prestar los servicios profesionales en atender y asesorar a  las entidades públicos y privadas  en la adquisición de información técnica Hidrometeorológica por convenios y contribuciones que se requieran durante el año 2014 .</t>
  </si>
  <si>
    <t>Prestar los servicios para realizar la clasificación de la información Hidrometeorológica enviada por las áreas operativas al Archivo Técnico Central, asesorar a los usuarios en la adquisición de la información a través de los diferentes canales de comunicación que maneja el IDEAM.</t>
  </si>
  <si>
    <t>Formular la estrategia de servicio de atención al ciudadano del IDEAM 2014.</t>
  </si>
  <si>
    <t>Prestar los servicios profesionales para apoyar al grupo de tesorería realizando la revisión de cuentas de los contratistas y proveedores, para la inclusión de la información en el sistema SIIF Nación II, así como en el análisis y generación de informes.</t>
  </si>
  <si>
    <t>Prestar los servicios Profesionales en el Grupo de Contabilidad,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</si>
  <si>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Prestar los servicios Profesionales en el Grupo de Contabilidad, en la operación del sistema SIIF NACIÓN II y en la elaboración y presentación de los informes financieros de carácter general y específicos realizando el análisis y los registros contables mediante ajustes a las cuentas del Balance asignadas,  en el Sistema Integrado de Información Financiera SIIF NACIÓN II, realizar la liquidación de impuestos, revisión de soportes elaboración de cuentas por pagar y obligaciones para los pagos que realice la entidad en el normal desarrollo de su actividad</t>
  </si>
  <si>
    <t>Prestación de servicios profesionales para realizar la consolidación, validación, análisis y seguimiento de la ejecución presupuestal y del Plan Anual de Caja – PAC conforme a lo señalado en la Ley Orgánica de Presupuesto.</t>
  </si>
  <si>
    <t>Prestar los servicios profesionales para apoyar al Grupo de Administración y Desarrollo del Talento Humano en la revisión, ajuste y elaboración de sus procesos, procedimientos e instrumentos, para contribuir al mejoramiento de la gestión del área.</t>
  </si>
  <si>
    <t>Prestar los servicios profesionales en la Oficina de Control Interno del IDEAM, para la construcción y aplicación de instrumentos de medición, seguimiento y evaluación, especialmente en los procesos misionales, fotaleciendo el sistema de control interno en las dependencias del Instituto.</t>
  </si>
  <si>
    <t>Prestar los servicios profesionales para el desarrollo y aplicación de las estrategias de comunicación informativa externa, desarrolladas a través de un plan de acción con un enfoque periodístico y enmarcado en las redes sociales.</t>
  </si>
  <si>
    <t>Realizar las actividades necesarias para la grabación, edición, producción, animación, realización y entrega de archivos finalizados de los videos diarios del pronóstico del tiempo realizado por el IDEAM.</t>
  </si>
  <si>
    <t>Realizar el monitoreo de medios de comunicación y edición de toda la información relativa al IDEAM y su entorno, que aparezca en prensa, revistas, televisión, radio, redes sociales e internet.</t>
  </si>
  <si>
    <t>Prestar los servicios profesionales de acompañamiento y apoyo a la gestión de cooperación internacional y relaciones internacionales del IDEAM, así como concretar la formulación y gestión de proyectos de cooperación internacional que viene adelantando el IDEAM con Estados Unidos, Canadá, Francia, Noruega y América Latina y el Caribe y preparación de la participación del IDEAM en los escenarios de negociación de la Organización Meteorológica Mundial, el Panel Intergubernamental de Cambio Climático y la Convención Marco de las Naciones Unidas para el Cambio Climático así como apoyar la puesta en marcha e implementación de la Estrategia de cooperación internacional para la ciencia del cambio climático.</t>
  </si>
  <si>
    <t>Contratar la prestacion de los servicios para el desarrollo de las actividades contenidas en el plan de bienestar social del ideam, vigencia 2014 de conformidad con las especificaciones  tecnicas requeridas por el instituto y las normas que rigen la materia.</t>
  </si>
  <si>
    <t xml:space="preserve">Realizar los exámenes médicos ocupacionales, audiometrías, optometrías y los que se requieran para trabajo en alturas a los funcionarios del Instituto de Hidrología, Meteorología y Estudios Ambientales, a nivel Nacional. </t>
  </si>
  <si>
    <t>Prestar los servicios profesionales para adelantar investigaciones de accidentes de trabajo catalogados como graves, según lo exigido en la normatividad vigente.</t>
  </si>
  <si>
    <t>Realizar la adquisición de elementos  para  dotar de los botiquines del ideam a nivel nacional.</t>
  </si>
  <si>
    <t>Realizar la adquisición de elementos para  fortalecer el equipo de la Brigada de emergencias del IDEAM.</t>
  </si>
  <si>
    <t>Adelantar un programa de vacunación con los servidores públicos del IDEAM.</t>
  </si>
  <si>
    <t>Suministro de tiquetes para el transporte aéreo en rutas nacionales e internacionales a funcionarios y colaboradores del IDEAM, que por necesidades del servicio y en cumplimiento de sus funciones u obligaciones, requiera el desplazamiento al interior o al exterior del país.</t>
  </si>
  <si>
    <t>Suministro e instalación de muebles para oficina abierta en las dependencias del Ideam en  Bogotá y sedes a nivel nacional.</t>
  </si>
  <si>
    <t>Suministro de calzado y vestido labor para los funcionarios del Ideam de conformidad con la normatividad vigente.</t>
  </si>
  <si>
    <t xml:space="preserve">Adquisición de elementos de seguridad industrial para los funcionarios que por su labor lo requieran  en las dependencias del IDEAM </t>
  </si>
  <si>
    <t xml:space="preserve">Adquisición de elementos de ferretería para los trabajos eléctricos, hidrosanitarios y locativos que se requieran en las sedes del Ideam. </t>
  </si>
  <si>
    <t>Suministro de elementos de papelería y útiles para oficina.</t>
  </si>
  <si>
    <t>Prestación del servicio de mantenimiento preventivo y correctivo de fotocopiadoras  y video beam de propiedad del IDEAM en Bogotá y sedes a nivel nacional.</t>
  </si>
  <si>
    <t>Prestar los servicios para el mantenimiento y recarga de extintores propiedad del IDEAM en Bogotá y sedes a nivel nacional.</t>
  </si>
  <si>
    <t>Prestación del servicio de mantenimiento preventivo y correctivo de Aires Acondicionados en las dependencias del Ideam en Bogotá y sedes a nivel nacional.</t>
  </si>
  <si>
    <t>Mantenimiento, adecuación e instalación de las redes electricas del IDEAM.</t>
  </si>
  <si>
    <t>Prestar el servicio de mantenimiento preventivo y correctivo de los vehículos de propiedad del Ideam ubicados en Bogotá.</t>
  </si>
  <si>
    <t>Suscripción a periódicos de amplia circulación nacional.</t>
  </si>
  <si>
    <t>Prestar el servicio de publicación en diferentes diarios de circulación nacional de avisos, edictos, y otros actos administrativos que se produzcan en la entidad.</t>
  </si>
  <si>
    <t>Contratar los seguros obligatorios "SOAT" para el parque automotor de propiedad y de aquellos por los cuales es legalmente responsable el instituto.</t>
  </si>
  <si>
    <t>6 meses</t>
  </si>
  <si>
    <t>8 meses</t>
  </si>
  <si>
    <t>11 meses</t>
  </si>
  <si>
    <t>9 meses</t>
  </si>
  <si>
    <r>
      <t xml:space="preserve">Misión
Generar conocimiento y suministrar información sobre Estado de los recursos naturales y condiciones hidrometeorológicas de todo el país para la toma de decisiones de la población, autoridades, sectores económicos y sociales de Colombia y para:
Sistema Nacional Ambiental apoyo gestión ambiental de las autoridades ambientales, Ordenamiento territorial y Conservación de ecosistemas
Sistema Nacional de Prevención y Atención de Desastres Prevención y Reducción del riesgo asociado a la ocurrencia de fenómenos hidrometeorológicos extremos.
Sistema Nacional de Ciencia y Tecnología Transferencia del conocimiento y tecnologías en temas ambientales y de desarrollo.
Sistema Nacional de Áreas Protegidas: Generación información contribuya la conservación y ordenamiento, monitoreo glaciares, deforestación (bosque, agua, carbono) estructura ecológica principal, pago por servicios ambientales, etc.
Sistema Mundial de Información: Pronósticos y predicciones mundiales.
</t>
    </r>
  </si>
  <si>
    <t xml:space="preserve">
TODOS los colombianos y los habitantes del mundo, las autoridades nacionales, regionales y locales y los sectores productivos, disponen de información hidrometeorológica, oceanográfica y ambiental del país, oportuna y confiable, con fácil acceso y útil para la toma de decisiones relacionadas con el desarrollo sostenible, la conservación de ecosistemas y la reducción de riesgos en el territorio nacional.
</t>
  </si>
  <si>
    <t>Prestar el servicio integral de aseo y cafetería para las sedes del Ideam en Bogotá y a nivel nacional. Vigencias futuras 2015</t>
  </si>
  <si>
    <t>Prestar el servicio integral de vigilancia para las sedes del Ideam en Bogotá a nivel nacional. Vigencias futuras 2015</t>
  </si>
  <si>
    <t>Arrendamiento de inmueble para el funcionamiento del Laboratorio de Calidad Ambiental.  Vigencias Futuras 2015</t>
  </si>
  <si>
    <t>Arrendamiento de Parqueaderos para los vehículos de propiedad del Ideam en Bogotá y bodega para Archivo documental de la entidad. Vigencias Futuras 2015</t>
  </si>
  <si>
    <t>Arrendamiento de Parqueaderos para los vehículos de propiedad del Ideam en Aop 7 Nariño. Vigencias Futuras 2015</t>
  </si>
  <si>
    <t>Arrendamiento de Parqueaderos para los vehículos de propiedad del Ideam en Aop 8 Santander. Vigencias Futuras 2015</t>
  </si>
  <si>
    <t>Prestar el servicio de recolección y entrega  de correspondencia  urbana, nacional e internacional y demás envíos postales, que por necesidades del servicio se requieran enviar desde y hacia diferentes destinos nacionales, internacionales y urbanos. Vigencias Futuras 2015</t>
  </si>
  <si>
    <t>3527160 Maria Teresa Martinez</t>
  </si>
  <si>
    <t>3527160 Omar Vargas</t>
  </si>
  <si>
    <t>3527160 Leonardo Cardenas</t>
  </si>
  <si>
    <t>3527160 Clementina del Pilar Gonzalez</t>
  </si>
  <si>
    <r>
      <t xml:space="preserve">PROYECTO:   </t>
    </r>
    <r>
      <rPr>
        <b/>
        <sz val="8"/>
        <color indexed="8"/>
        <rFont val="Arial Narrow"/>
        <family val="2"/>
      </rPr>
      <t>Oscar Hernando Melo Miranda</t>
    </r>
  </si>
  <si>
    <t>FEBRERO 2014</t>
  </si>
  <si>
    <t>ENERO 2014</t>
  </si>
  <si>
    <t>Selección Abreviada</t>
  </si>
  <si>
    <t>ABRIL 2014</t>
  </si>
  <si>
    <t>MARZO 2014</t>
  </si>
  <si>
    <t>MAYO 2014</t>
  </si>
  <si>
    <t>JUNIO 2014</t>
  </si>
  <si>
    <t>JULIO 2014</t>
  </si>
  <si>
    <t>AGOSTO 2014</t>
  </si>
  <si>
    <t>SEPTIEMBRE 2014</t>
  </si>
  <si>
    <t>Nación - Funcionamiento</t>
  </si>
  <si>
    <t>Nación - Inversión</t>
  </si>
  <si>
    <t>Nación - Propios - Inversión</t>
  </si>
  <si>
    <t>11,5 meses</t>
  </si>
  <si>
    <t>10,5 meses</t>
  </si>
  <si>
    <t>7 meses</t>
  </si>
  <si>
    <t>5 meses</t>
  </si>
  <si>
    <t>4 meses</t>
  </si>
  <si>
    <t>1 Meses</t>
  </si>
  <si>
    <t>3527160 Adriana Portillo</t>
  </si>
  <si>
    <t>3527160 Yolanda Rodríguez</t>
  </si>
  <si>
    <t>3527160 Nelson Castro</t>
  </si>
  <si>
    <t xml:space="preserve">Efectuar la interventoría de las obras que se realicen en las sedes del IDEAM. </t>
  </si>
  <si>
    <t xml:space="preserve">Prestar los servicios para elaborar cotizaciones de información hidrometeorológica solicitadas a través de la web, para el periodo 2014 y orientar al usuario en la adquisición de información.  </t>
  </si>
  <si>
    <t>3527160 Nubia Traslaviña</t>
  </si>
  <si>
    <t>3527160 Monica Alayón</t>
  </si>
  <si>
    <t>3527160 Sandra Sanjuan</t>
  </si>
  <si>
    <t>3527160 Andrea Sabogal</t>
  </si>
  <si>
    <t>3527160 Rodrigo Novoa</t>
  </si>
  <si>
    <t>Prestar los servicios profesionales para apoyar al Grupo de Tesorería en el registro de los ingresos percibidos por el IDEAM, con el respetivo cargue y control de extractos Bancarios en el sistema SIIF Nación II, así como en el análisis y generación de informes.</t>
  </si>
  <si>
    <t>Prestar los servicios profesionales en el acompañamiento y seguimiento para el fortalecimiento institucional y seguimiento a los trámites relacionados con la Oferta Pública de Empleos de Carrera OPEC del Instituto de Hidrología, Meteorología y Estudios Ambientales – IDEAM.</t>
  </si>
  <si>
    <t>Prestar los servicios Profesionales para apoyar las operaciones inherentes al registro de la ejecución presupuestal y modificaciones presupuestales en el aplicativo SIIF Nación II, asi como realizar la verificación, analisis y registro presupuestal de los compromisos, adquiridos por el IDEAM, en lo que respecta a la contratación y ordenaciones del gasto, conforme a lo señalado en la ley orgánica de presupuesto.</t>
  </si>
  <si>
    <t xml:space="preserve">Prestación de servicios profesionales para la sustanciación de los procesos disciplinarios en primera instancia que adelante el Instituto de Hidrología, Meteorología y Estudios Ambientales – IDEAM conforme a la competencia asignada a la Secretaría General; apoyo en el adelantamiento de acciones preventivas tendientes a precaver la incursión en faltas disciplinarias por parte de los servidores públicos de la entidad; acompañamiento, elaboración, revisión de actos administrativos y seguimiento en los temas jurídicos y contractuales de competencia de la Secretaria General. </t>
  </si>
  <si>
    <t>Prestar los servicios profesionales para brindar apoyo jurídico a la oficina de control interno del IDEAM, en la realización de auditorías y seguimientos a los procesos que adelante la entidad.</t>
  </si>
  <si>
    <t>Prestar los servicios profesionales en la oficina de Control Interno del IDEAM, para la verificación y evaluaciòn de los procesos del ciclo financiero de la Entidad.</t>
  </si>
  <si>
    <t>3527160 Maria Eugenia Patiño</t>
  </si>
  <si>
    <t>3527160 Juan Jose Posada</t>
  </si>
  <si>
    <t>3527160 Hector Ayala</t>
  </si>
  <si>
    <t>3527160 Paola Bernal</t>
  </si>
  <si>
    <t>Suministro de combustibles para los vehículos del Ideam en la ciudad de Bogotá y las sedes a nivel nacional.</t>
  </si>
  <si>
    <t>3527160 Alberto Chaparro</t>
  </si>
  <si>
    <t>Suscripción a  4 titulos publicaciones (on-line) : 1-water resources research (12x1 año) 2-international journal of climatology (15x1 año) 3- meteorological applications ( 4x1 año ) 4- water and environment journal ( 4x1 año ), con destino al Centro Documentación de IDEAM.</t>
  </si>
  <si>
    <t>NOVIEMBRE 2014</t>
  </si>
  <si>
    <t>Nación - Funcionamiento - Inversión</t>
  </si>
  <si>
    <t>Nación -Funcionamiento</t>
  </si>
  <si>
    <t>3527160 Christian F. Euscategui C.</t>
  </si>
  <si>
    <t>Prestar servicios profesionales para adecuar archivos y elaborar  tablas y gráficas a nivel mensual, anual y multianual  de las variables climatológicas,  como insumo para la elaboración del Atlas  Climatologico, de Radiación y de Viento de Colombia en este componente.</t>
  </si>
  <si>
    <t xml:space="preserve">Prestar servicios profesionales para la elaboración de 330 mapas de los promedios de variables e indicadores meteorologicos de los años1981-2010  y preparar la documentación de oficialización (especificaciones técnicas, metadato, catalogo de objetos)  de cada uno de los mapas, como insumo para la elaboración de los  Atlas  Climatologico, de Radiación y de Viento de Colombia. 
</t>
  </si>
  <si>
    <t>Prestacion de Servicios Profesionales para la actualización del componente Meteorológico del modelo institucional del IDEAM sobre el efecto climático de los fenómenos El Niño y La Niña en Colombia como insumo para el Atlas Climatológico</t>
  </si>
  <si>
    <t>Prestación de Servicios profesionales para validar y analizar datos de radiacion global y visible de las estaciones HYDRAS, como insumo para la elaboracion del atlas de Radiacion al año 2013</t>
  </si>
  <si>
    <t>Prestación de Servicios Profesionales para validar y analizar datos de radiación global de HYDRAS3 del IDEAM, así como realizar el diagnóstico, validación y análisis de la información de radiación global de otras entidades. También validar y analizar los datos de radiación ultravioleta de los sensores GUV-511 del Ideam</t>
  </si>
  <si>
    <t>Prestación de Servicios Profesionales en la realización de 24 mapas de regionalización espacial y temporal (12 por bimestrales  y 12 por trimestrales) para mejorar las capas de predicción agroclimática.</t>
  </si>
  <si>
    <t xml:space="preserve">Prestación de servicios profesionales para la evaluación de gráficas de actinógrafos de Cenicafe, como insumo para la elaboración del atlas de Radiación. </t>
  </si>
  <si>
    <t xml:space="preserve">Prestación de servicios profesionales para la evaluación y validación  de gráficas de actinógrafos del Ideam, como insumo para la elaboración del atlas de Radiación. </t>
  </si>
  <si>
    <t>1 mes</t>
  </si>
  <si>
    <t>Suministro de helio y otros gases</t>
  </si>
  <si>
    <t xml:space="preserve">Prestación de servicios profesionales con el ánimo de generar proyecciones de cambio climático de precipitación bajo las escenarios de emisión RCP del IPCC en baja resolución para Colombia, incluida la variabilidad climática proyectada </t>
  </si>
  <si>
    <t>Prestación de servicios profesionales con el ánimo de generar proyecciones de cambio climático de temperatura bajo las escenarios de emisión RCP del IPCC en baja resolución para Colombia, incluida la variabilidad climática proyectada</t>
  </si>
  <si>
    <t>Prestación de servicios profesionales con el ánimo de realizar la predicción mensual estacional con métodos híbridos</t>
  </si>
  <si>
    <t xml:space="preserve">Consultoria Especializada de Análisis y captura de datos horarios y mensuales de dirección y velocidad del viento de 8000 meses (información comprendida entre los años 2001-2012), para la Actualización del Atlas Eólico.
</t>
  </si>
  <si>
    <t>Prestar servicios Profesionales para el apoyo al grupo de acreditación, en las actividades administrativas y financieras que se generen con ocación a los procedimientos de acreditación y autorización.</t>
  </si>
  <si>
    <t>Prestación de Servicio para realizar el proceso de archivo, digitalización y transferencia documental del Grupo acreditación al sistema Orfeo y de acuerdo con el Sistema Integrado de Gestión del IDEAM.  Participar en el desarrollo de la Prueba de Evaluación de Desempeño que coordina el IDEAM.</t>
  </si>
  <si>
    <t>Prestacion de Servicio Profesionales, para realizar auditorías de acreditación inicial y/o renovación de acreditación y/o seguimiento de acreditación  y/o verificación de acciones correctivas a los laboratorios ambientales en agua, suelo, lodos, residuos peligrosos, aire. Participar en el desarrollo de la Prueba de Evaluación de Desempeño que coordina el IDEAM.</t>
  </si>
  <si>
    <t>Prestacion de Servicio Profesionales, para realizar auditorías de acreditación inicial y/o renovación de acreditación y/o seguimiento de acreditación  y/o verificación de acciones correctivas a los laboratorios ambientales en agua, suelo, lodos, residuos peligrosos, aire, aceites de transformador. Participar en el desarrollo de la Prueba de Evaluación de Desempeño que coordina el IDEAM.</t>
  </si>
  <si>
    <t>Prestacion de Servicio Profesionales, para realizar auditorías de acreditación inicial y/o renovación de acreditación y/o seguimiento de acreditación  y/o verificación de acciones correctivas a los laboratorios ambientales en agua, suelo, lodos, residuos peligrosos, aire, biota. Participar en el desarrollo de la Prueba de Evaluación de Desempeño que coordina el IDEAM.</t>
  </si>
  <si>
    <t>Prestacion de Servicio Profesionales, para realizar auditorías de autorización inicial y/o verificación de acciones correctivas a las Autoridades Ambientales, Ensambladores, Comercializadores representantes de marca, fabricantes e importadores de vehiculos y laboratorios ambientales que realizan mediciones de fuentes móviles.  Participar en el desarrollo de la Prueba de Evaluación de Desempeño que coordina el IDEAM.</t>
  </si>
  <si>
    <t>Prestacion de Servicio Profesionales, para realizar auditorías de acreditación inicial y/o renovación de acreditación y/o seguimiento de acreditación y/o verificación de acciones correctivas a los laboratorios ambientales en agua, aire, suelo, residuos peligrosos.  Participar en el desarrollo de la Prueba de Evaluación de Desempeño que coordina el IDEAM.</t>
  </si>
  <si>
    <t>Prestacion de Servicio Profesionales, para realizar auditorías de acreditación inicial y/o renovación de acreditación y/o seguimiento de acreditación  y/o verificación de acciones correctivas a los laboratorios ambientales en agua, suelo, lodos, residuos peligrosos, biota.   Participar en el desarrollo de la Prueba de Evaluación de Desempeño que coordina el IDEAM.</t>
  </si>
  <si>
    <t>Prestacion de Servicio Profesionales, para realizar auditorías de acreditación inicial y/o renovación de acreditación y/o seguimiento de acreditación  y/o verificación de acciones correctivas a los laboratorios ambientales en agua, suelo, lodos, residuos peligrosos, aire.   Participar en el desarrollo de la Prueba de Evaluación de Desempeño que coordina el IDEAM.</t>
  </si>
  <si>
    <t>Prestacion de Servicio Profesionales, para realizar auditorías de acreditación inicial y/o renovación de acreditación y/o seguimiento de acreditación  y/o verificación de acciones correctivas a los laboratorios ambientales en agua, suelo, lodos, residuos peligrosos, aire, aceites de transformador.   Participar en el desarrollo de la Prueba de Evaluación de Desempeño que coordina el IDEAM.</t>
  </si>
  <si>
    <t>Prestacion de Servicio Profesionales, para realizar auditorías de autorización inicial y/o verificación de acciones correctivas a las Autoridades Ambientales, Ensambladores, Comercializadores representantes de marca, fabricantes e importadores de vehiculos y laboratorios ambientales que realizan mediciones de fuentes móviles.   Participar en el desarrollo de la Prueba de Evaluación de Desempeño que coordina el IDEAM.</t>
  </si>
  <si>
    <t>Recursos Nación - Funcionamiento</t>
  </si>
  <si>
    <t>Recursos Propios - Funcionamiento</t>
  </si>
  <si>
    <t>Recursos Propios - Inversion</t>
  </si>
  <si>
    <t>3527160 Dora Victoria Galvis</t>
  </si>
  <si>
    <t>3527160 Fabian Pinzon</t>
  </si>
  <si>
    <t>Prestar los servicios para la generación, actualización, edición e incorporación de contenidos temáticos, incluyendo el seguimiento y documentación del Comité Editorial del Portal de Cambio Climático.</t>
  </si>
  <si>
    <t>3527160 Saralux Valbuena</t>
  </si>
  <si>
    <t>Prestación de Servicios Profesionales para la Implementación del componente alertas tempranas del sistema de monitoreo, a través de la emisión de reportes semestrales de alertas tempranas por deforestación, específicamente para el primer semestre de 2014</t>
  </si>
  <si>
    <t>Prestación de Servicios Profesionales para la Generación, estructuración, documentacion y/o reconstrucción de capas geograficas (basica o temática) orientado a la  generación de los Indicadores de superficie de bosque natural, cambios en la superficie de bosque natural y tasa de deforestación. Actualizados al año 2013, asegurando la consistencia de la serie temporal</t>
  </si>
  <si>
    <t>Generación de una propuesta técnica para la incorporación del monitoreo de incendios al monitoreo de la deforestación y/o degradación de bosques en el marco del SMBYC.</t>
  </si>
  <si>
    <t xml:space="preserve">Prestación de Servicios Profesionales para la Documentar los indicadores calculados de superficie de bosque natural, cambios en la superficie de bosque natural y tasa de deforestación, actualizados al año 2013. Realizar el seguimiento de las actividades técnicas relacionadas con la generación de de mapas para el monitoreo de la deforestación. </t>
  </si>
  <si>
    <t>Adquisición de imágenes de satelite como soporte al monitoreo de la deforestación.</t>
  </si>
  <si>
    <t>Prestación de Servicios Profesionales para el Mantemimiento, soporte y actualizacion de software para gestion de datos raster del SMBYC</t>
  </si>
  <si>
    <t>Compra de equipos de Laboratorio - pHmetros y Conductimetros</t>
  </si>
  <si>
    <t xml:space="preserve">Contratar el servicio de disposición final de residuos peligrosos generados en el laboratorio. </t>
  </si>
  <si>
    <t>3527160 Jairo Cesar Fuquene</t>
  </si>
  <si>
    <t>Realizar el proceso de auditoría interna de calidad a todos los procesos del Instituto, con el animo de buscar la certificación de la Entidad bajo la Norma NTCGP 1000 2009.</t>
  </si>
  <si>
    <t>Prestar los servicios profesionales para el seguimiento y sostenibilidad del sistema de gestión de Calidad.</t>
  </si>
  <si>
    <t>PRESTAR LOS SERVICIOS PROFESIONALES PARA OPERAR Y MANTENER LA RED NACIONAL DE ESTACIONES HIDROMETEOROLÓGICAS  AUTOMÁTICAS, Y DIAGNOSTICAR EQUIPOS ELECTRÓNICOS CON FINES HIDROMETEOROLÓGICOS QUE CONSTITUYEN LA RED AUTOMATICA - ZONA CARIBE</t>
  </si>
  <si>
    <t>PRESTAR LOS SERVICIOS PROFESIONALES PARA OPERAR Y MANTENER LA RED NACIONAL DE ESTACIONES HIDROMETEOROLÓGICAS  AUTOMÁTICAS, Y DIAGNOSTICAR EQUIPOS ELECTRÓNICOS CON FINES HIDROMETEOROLÓGICOS QUE CONSTITUYEN LA RED AUTOMATICA - ZONA ANDINA</t>
  </si>
  <si>
    <t>PRESTAR LOS SERVICIOS PROFESIONALES PARA OPERAR Y MANTENER LA RED NACIONAL DE ESTACIONES HIDROMETEOROLÓGICAS  AUTOMÁTICAS, Y DIAGNOSTICAR EQUIPOS ELECTRÓNICOS CON FINES HIDROMETEOROLÓGICOS QUE CONSTITUYEN LA RED AUTOMATICA. - ZONA ORINOQUIA Y AMAZONIA</t>
  </si>
  <si>
    <t>PRESTAR LOS SERVICIOS TECNICOS PARA OPERAR Y MANTENER LA RED NACIONAL DE ESTACIONES HIDROMETEOROLÓGICAS  AUTOMÁTICAS CON FINES HIDROMETEOROLÓGICOS QUE CONSTITUYEN LA RED AUTOMATICA. - PACIFICO</t>
  </si>
  <si>
    <t>3527160 Gabriel Saldarriaga</t>
  </si>
  <si>
    <t>Recursos Propios - funcionamiento</t>
  </si>
  <si>
    <t>PRESTACIÓN DE SERVICIOS TECNICOS PARA REALIZAR LA OPERACIÓN DE LAS ESTACIONES CONVENCIONALES Y AUTOMÁTICAS DE LA RED NACIONAL Y APOYAR EL PROCESO DE INFORMACIÓN HIDROLOGICA Y METEOROLOGICA EN EL AREA OPERATIVA.</t>
  </si>
  <si>
    <t>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realizar un estudio sobre la relación entre el viento y la ocurrencia de lluvias con datos horarios de estaciones automáticas ubicadas en la ciudad de bogotá para los años 2012 - 2013.</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</si>
  <si>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el análisis climatológico de frentes que se presentan en el hemisferio norte y su posible influencia  en el comportamiento de las lluvias registradas en el territorio nacional.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</si>
  <si>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diseñar e implementar una metodología para realizar de un mapa diario de pronóstico de precipitación a escala nacional.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</si>
  <si>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el de realizar un estudio climatológico mediante el análisis de los datos horarios de la precipitación y la temperatura de estaciones automáticas ubicadas en la región caribe.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</si>
  <si>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caracterizar y establecer las relaciones entre frentes fríos y ondas del este con eventos extremos de oleaje en el mar caribe colombiano. </t>
  </si>
  <si>
    <t xml:space="preserve">Prestar los servicios profesionales en la elaboración de pronósticos del estado del tiempo, especiales, variabilidad climática, meteomarinos, agrometeorologicos y demás servicios operativos que sean requeridos por la oficina del servicio de pronósticos y alertas del ideam, así como suministrar soporte en la integración de los productos base para el pronóstico del estado del tiempo, a través de un software con el cual se procesará, manipulará y analizará los datos insumo para la elaboración de pronósticos del estado del tiempo.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</si>
  <si>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generación de diferentes tablas de pronósticos a nivel diario y mensual de la precipitación y temperatura, mediante datos horarios de estaciones automáticas y la posible influencia de la oscilación madden-julian en el altiplano cundiboyacense.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</si>
  <si>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la de apoyar la implementación del método del embudo de pronóstico utilizando las salidas gráficas del software meteorológico wingridds con base en el modelo gfs. </t>
  </si>
  <si>
    <t xml:space="preserve">Prestar los servicios profesionales en la elaboración de pronósticos del estado del tiempo, especiales, variabilidada climática, meteomarinos, agrometeorologicos y demás servicios operativos que sean requeridos por la oficina del servicio de pronósticos y alertas del ideam, así como generar un documento que sintetice análisis climatológicos (variabilidad climática) y sinópticos de vendavales representativos ocurridos entre el 2011 y el 2012 en sectores de cundinamarca. </t>
  </si>
  <si>
    <t xml:space="preserve">Prestar los servicios profesionales en la elaboración de pronósticos del estado del tiempo, especiales, variabilidad climática, meteomarinos, agrometeorológicos y demás servicios operativos que sean requeridos por la oficina del servicio de pronósticos y alertas del ideam, así como el de implementar y automatizar operativamente los boletines, pronósticos y sistema de alertas tempranas en el sector agrícola colombiano. </t>
  </si>
  <si>
    <t xml:space="preserve">Prestar los servicios  en la oficina de pronosticos y alertas del ideam, para realizar la recepción y procesamiento de datos  meteorologicos e hidrologicos,  generación de productos cartográficos y acopiar la informacion de fenomenos extremos.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</si>
  <si>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la cuenca alta del río fundación.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</si>
  <si>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cauca.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</si>
  <si>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alta del río cauca.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</si>
  <si>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media del río magdalena. </t>
  </si>
  <si>
    <t xml:space="preserve">Prestar los servicios profesionales en la oficina del servicio de pronósticos y alertas del ideam, mediante el monitoreo diurno y nocturno en tiempo real de los niveles de los ríos y análisis hidrológicos con fines de pronóstico, asi como realizar el modelamiento hidrológico e hidráulico para la generación de alertas tempranas sobre crecientes subitas en un afluente de la cuenca alta del río magdalena. </t>
  </si>
  <si>
    <t>Prestación de servicios profesionales a la Oficina Juridica apoyando la negociación, revisión normativa en asuntos de compras públicas en temas de contratación estatal, mediante selección abreviada por Bolsa de Productos.</t>
  </si>
  <si>
    <t>Adquisición de Códigos, Minutas y Modelos Normativos</t>
  </si>
  <si>
    <t>Suscripción Actualización Juridica On-line</t>
  </si>
  <si>
    <t>CONTRATACION SERVICO DE TRANSPORTE INTEGRAL A NIVEL NACIONAL PARA LA OPERACIÓN DE LA RED Y LAS AREAS MISIONALES</t>
  </si>
  <si>
    <t xml:space="preserve">Realizar la prestación de los servicios de corrección de estilo y ortotipográfica, armada electrónica, diseño, diagramación, elaboración e impresión en sistema offset o digital y acabados de las publicaciones, libros, informes, boletines, catálogos, revistas, cartillas, afiches, pendones y demás piezas impresas o digitales que requiera el IDEAM, según los requerimientos técnicos de la oficina de comunicaciones, Publicación del Atlas Climatológico, Publicación libros ¨Estadisticas hidrológicas¨  y   ¨Protocolo de monitoreo del agua¨, Publicación libro  Estudio Nacional del Agua 2014, Publicación Libro ¨Diagnóstico de la calidad de agua en Colombia¨, Publicación Libro " Red nacional de aguas Subterráneas" </t>
  </si>
  <si>
    <t>Realizar eventos sectoriales o espacios de participación para fomentar la divulgación efectiva del conocimiento y la información emitida por el IDEAM, para que esta a su vez cobre mayor relevancia en la generación de elementos de análisis para la toma de decisiones en materia ambiental en el país, Seminario Taller internacional expertos erosion sedimentos a realizar en IDEAM, Taller de socialización del proceso de acreditación, Taller de Socialización y Manejo de los Registros Únicos Ambientales a las diferentes empresas competentes de los Sectores  Eléctrico e Hidrocarburos, incluyendo la logìstica necesaria para el cabal desarrollo de las mismas, Desarrollar talleres, asesorias y simulacros de aplicación en el ideam, del plan institucional de respuesta a emergencias hidrometeorologicas (pireh), que permitan el conocimiento y  una implementación optima en su aplicación cuando se produzca su activación.</t>
  </si>
  <si>
    <t>Ejecutar eventos de formación y capacitación orientados a fortalecer las competencias de los servidores públicos del instituto, Capacitación en Auditoria Interna Integrada (ISO 9001, 14000 y 18000) para fortalecimiento del Laboratorio, Capacitación Funcionarios laboratorio de instrumentos y proceso de calibración de sensores patrones de laboratorio</t>
  </si>
  <si>
    <t xml:space="preserve">Contratar la elaboración e impementación del plan de Negocios del IDEAM, Realizar evaluación de los costos asociados al proceso de acreditación </t>
  </si>
  <si>
    <t>Prestacion de Servicios Profesionales para apoyar la actualización y preparación técnica del protocolos para el monitoreo y seguimiento de la degradación de los suelos y las tierras por erosión y generar aporte técnicos para la consolidación del protocolos para el monitoreo y seguimiento de la degradación de los suelos y las tierras por salinización para su publicaciòn.</t>
  </si>
  <si>
    <t>Prestacion de Servicios Profesionales para Elaborar la caracterización biofisica de las áreas hidrográficas  de la Orinoquía, Pacífica,  Amazonía y Caribe  y generar insumos para la consolidaciòn de los indicadores de degradación de suelos y tierras para el país con la información disponible, en el marco del Proyecto Linea base de erosión, Fase III.</t>
  </si>
  <si>
    <t>Prestacion de Servicios Profesionales para Realizar la edición, diagramación  y coordinación de contenidos para su publicación en el portal web del Sistema de Información Ambiental de Colombia (SIAC)</t>
  </si>
  <si>
    <t>Adquisición de Souvenires de incentivos destinados a los equipos de trabajo y mejores servidores públicos de la entidad</t>
  </si>
  <si>
    <t>Descripción OBJETO</t>
  </si>
  <si>
    <t>Prestacion de Servicios para realizar los procesos de recepción y envío de los documentos, radicación, digitalización, organización física y administracion dentro del sistema de gestion documental Orfeo.</t>
  </si>
  <si>
    <t>Prestar los servicios Profesionales en el Grupo de Contabilidad, en la operacion del Sistema Integrado de Información Financiera SIIF NACIÓN II, y en elaboración de las conciliaciones de las cuentas bancarias del instituto, realizando el analisis y los registros contables, mediante ajuste a las cuentas del balance, referente a las cuentas bancarias en el SIIF NACION II</t>
  </si>
  <si>
    <t>Prestar los servicios profesionales de acompañamiento y apoyo a la gestión de cooperación internacional y relaciones internacionales del IDEAM, así como concretar la formulación y gestión de proyectos de cooperación internacional que viene adelantando el IDEAM con Japón, Corea, Finlandia, Indonesia, India, Alemania, China.</t>
  </si>
  <si>
    <t>SI</t>
  </si>
  <si>
    <t>NO</t>
  </si>
  <si>
    <t>Arrendamiento de la Sede Central IDEAM - Bogotá</t>
  </si>
  <si>
    <t>Apoyar técnicamente a la Secretaria General, en la planeación, ejecución y control de las obras civiles, mantenimiento de la infraestructura fisica y emisión de conceptos técnicos relacionados con los bienes inmuebles del IDEAM a Nivel nacional</t>
  </si>
  <si>
    <t>Prestar los servicios de asesoria profesional especializada para el diseño, estructuración, implementación, contratación, y manejo del programa de seguro, con la prestación de servicios asociados, tales como prevencion de perdidas, administración de riesgos, y manejo de siniestros, para cumplir su obligación legal de mantener debidamente asegurado sus bienes e intereses asegurables y aquellos por los que es y llegase a ser legalmente responsable.</t>
  </si>
  <si>
    <t>Adquisición de Sedes Areas Operativas del IDEAM</t>
  </si>
  <si>
    <t>6 Meses</t>
  </si>
  <si>
    <t>3527160 Alain Hoyos</t>
  </si>
  <si>
    <t>Prestar los servicios profesionales en el acompañamiento y seguimiento de  la gestión del ciclo administrativo y financiero de la entidad,  realizando las actividades necesarias para el apoyo al control de los recursos asignados a la Secretaria General.</t>
  </si>
  <si>
    <t>Proceso de Oferta Pública de Empleos de Carrera OPEC, para la provisión de cargos vancantes en el ideam</t>
  </si>
  <si>
    <t>5 Meses</t>
  </si>
  <si>
    <t>PRESTAR SERVICIOS PROFESIONALES PARA EVALUAR, CAPTURAR, PROCESAR Y VERIFICAR DATOS HIDROMETEOROLOGICOS (NIVELES, CAUDALES Y SEDIMENTOS, METEOROS  1 - 2 - 3 - 5)  AÑOS 2013 Y 2014 HASTA EL MES DE JULIO Y ELABORAR  UN INFORME TRIMESTRAL DEL COMPORTAMIENTO DE LAS VARIABLES HIDROLÓGICAS.</t>
  </si>
  <si>
    <t>PRESTAR SERVICIOS PROFESIONALES PARA EVALUAR, CAPTURAR, PROCESAR Y VERIFICAR DATOS HIDROLÓGICOS (NIVELES, CAUDALES Y SEDIMENTOS) AÑOS 2013 Y 2014 HASTA EL MES DE JULIO Y ELABORAR  UN INFORME TRIMESTRAL DEL COMPORTAMIENTO DE LAS VARIABLES HIDROLÓGICAS.</t>
  </si>
  <si>
    <t xml:space="preserve">PRESTAR SERVICIOS PROFESIONALES PARA EVALUAR, CODIFICAR, CAPTURAR Y VERIFICAR LOS DATOS METEOROLOGICOS - METEOROS  1 - 2 - 3 - 5  AÑOS 2013 Y 2014 HASTA JULIO. </t>
  </si>
  <si>
    <t xml:space="preserve">PRESTAR SERVICIOS  TECNICOS PARA EVALUAR, CODIFICAR, CAPTURAR Y VERIFICAR LOS DATOS METEOROLOGICOS - METEOROS  1 - 2 - 3 - 5  AÑOS 2013 Y 2014 HASTA JULIO. </t>
  </si>
  <si>
    <t>Prestar los servicios profesionales en la Oficina Asesora Juridica del Instituto en asuntos de carácter contractual, para estructurar y adelantar los procesos de selección que se requieran, junto con las actuaciones contractuales que se generen durante la ejecución de los contratos y convenios celebrados por el Instituto.</t>
  </si>
  <si>
    <t>11,78 meses</t>
  </si>
  <si>
    <t>Prestar los servicios profesionales en la Oficina Asesora Jurídica del Instituto en asuntos de carácter contractual, para estructurar y adelantar los procesos de selección que se requieran, junto con las actuaciones contractuales que se generen durante la ejecución de los contratos y convenios celebrados por el Instituto.</t>
  </si>
  <si>
    <t>Prestar los servicios profesionales en la verificación de las actas de liquidación de los contratos y convenios celebrados por el Instituto durante la vigencia 2013. Asi como la verificación de los informes  de ejecución presentados por los supervisores de la Entidad.</t>
  </si>
  <si>
    <t>Prestar los servicios profesionales en la Oficina Asesora Juridica del Instituto, en la verificación de las actas de liquidación de los contratos y convenios suscritos por la Entidad, durante las vigencias 2010 a 2012. Asi como la verificación de los informes  de ejecución presentados por los supervisores de la Entidad.</t>
  </si>
  <si>
    <t>Prestar los servicios profesionales en la Oficina Asesora Jurídica del Instituto para la revisión y elaboración de conceptos y actos administrativos, contestación derechos de petición y recursos que se interpongan ante la IDEAM y/o en las demás dependencias que así lo requieran.</t>
  </si>
  <si>
    <t xml:space="preserve">Prestar los servicios profesionales en la Oficina Asesora Jurídica del Instituto en asuntos de carácter contractual, apoyando los procesos sancionatorios con motivo de la actividad contractual, cobro coactivo y en los asuntos judiciales y extrajudiciales en que haga parte la Entidad. </t>
  </si>
  <si>
    <t>Prestar los servicios profesionales en la Oficina Asesora Jurídica elaborando y verificando los actos administrativos que se generen  con ocasion al proceso de Acreditación de Laboratorios Ambientales, respuesta a las peticiones, quejas y reclamos que se interporgan dentro del trámite de acreditación, así como brindar apoyo en temas de derecho ambiental para el IDEAM.</t>
  </si>
  <si>
    <t xml:space="preserve">Prestar los servicios profesionales en la Oficina Asesora Jurídica en la preparación de los proyectos de decisión que ésta conozca en segunda instancia en los procesos disciplinarios y en la revisión y elaboración de respuesta de los derechos de petición que soliciten a la Entidad.  </t>
  </si>
  <si>
    <t xml:space="preserve">Prestar los servicios profesionales en la Oficina Asesora Jurídica para llevar a cabo la representación judicial de la Entidad y seguimiento de los procesos judiciales. </t>
  </si>
  <si>
    <t xml:space="preserve">Apoyar a la Oficina Asesora Jurídica, generando los informes de carácter contractual solicitados por la Oficina de Control Interno de la Entidad que se requieran en cumplimiento de las disposiciones legales.  vigentes y de los organismos de control, así como el seguimiento de la publicación de la inofomación contractual en el SECOP y la vinculación de los contratista en el SIGEP. </t>
  </si>
  <si>
    <t>La generación de productos coherentes con los requisitos del cliente, capacidad técnica, humana y física adecuada para generación de todos y cada uno de los productos, la verificación oportuna de la información, la validación de la información, la exactitud con respecto al tiempo de entrega.</t>
  </si>
  <si>
    <t>REVISO:  Natalia Silva</t>
  </si>
  <si>
    <t>APROBO:  Omar Franco Torres</t>
  </si>
</sst>
</file>

<file path=xl/styles.xml><?xml version="1.0" encoding="utf-8"?>
<styleSheet xmlns="http://schemas.openxmlformats.org/spreadsheetml/2006/main">
  <numFmts count="2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_(&quot;$&quot;\ * #,##0_);_(&quot;$&quot;\ * \(#,##0\);_(&quot;$&quot;\ * &quot;-&quot;??_);_(@_)"/>
    <numFmt numFmtId="165" formatCode="_-&quot;$&quot;* #,##0_-;\-&quot;$&quot;* #,##0_-;_-&quot;$&quot;* &quot;-&quot;??_-;_-@_-"/>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_(&quot;$&quot;* #,##0.00_);_(&quot;$&quot;* \(#,##0.00\);_(&quot;$&quot;* &quot;-&quot;??_);_(@_)"/>
    <numFmt numFmtId="171" formatCode="_(&quot;$&quot;\ * #,##0.0_);_(&quot;$&quot;\ * \(#,##0.0\);_(&quot;$&quot;\ * &quot;-&quot;??_);_(@_)"/>
    <numFmt numFmtId="172" formatCode="#,##0_);\-#,##0"/>
    <numFmt numFmtId="173" formatCode="[$$-240A]\ #,##0.00_ ;\-[$$-240A]\ #,##0.00\ "/>
    <numFmt numFmtId="174" formatCode="&quot;$&quot;\ #,##0.00"/>
    <numFmt numFmtId="175" formatCode="_-&quot;$&quot;* #,##0.00_-;\-&quot;$&quot;* #,##0.00_-;_-&quot;$&quot;* &quot;-&quot;??_-;_-@_-"/>
    <numFmt numFmtId="176" formatCode="_ &quot;$&quot;\ * #,##0.00_ ;_ &quot;$&quot;\ * \-#,##0.00_ ;_ &quot;$&quot;\ * &quot;-&quot;??_ ;_ @_ "/>
    <numFmt numFmtId="177" formatCode="&quot;$&quot;\ #,##0.00;[Red]&quot;$&quot;\ #,##0.00"/>
    <numFmt numFmtId="178" formatCode="_([$$-240A]\ * #,##0.00_);_([$$-240A]\ * \(#,##0.00\);_([$$-240A]\ * &quot;-&quot;??_);_(@_)"/>
    <numFmt numFmtId="179" formatCode="dd/mm/yyyy;@"/>
    <numFmt numFmtId="180" formatCode="[$$-240A]\ #,##0"/>
    <numFmt numFmtId="181" formatCode="_(&quot;$&quot;\ * #,##0.000_);_(&quot;$&quot;\ * \(#,##0.000\);_(&quot;$&quot;\ * &quot;-&quot;??_);_(@_)"/>
    <numFmt numFmtId="182" formatCode="[$-240A]dddd\,\ dd&quot; de &quot;mmmm&quot; de &quot;yyyy"/>
    <numFmt numFmtId="183" formatCode="[$-240A]hh:mm:ss\ AM/PM"/>
  </numFmts>
  <fonts count="59">
    <font>
      <sz val="11"/>
      <color theme="1"/>
      <name val="Calibri"/>
      <family val="2"/>
    </font>
    <font>
      <sz val="11"/>
      <color indexed="8"/>
      <name val="Calibri"/>
      <family val="2"/>
    </font>
    <font>
      <b/>
      <sz val="8"/>
      <color indexed="8"/>
      <name val="Arial Narrow"/>
      <family val="2"/>
    </font>
    <font>
      <sz val="10"/>
      <name val="Arial"/>
      <family val="2"/>
    </font>
    <font>
      <b/>
      <sz val="6"/>
      <color indexed="8"/>
      <name val="Calibri"/>
      <family val="2"/>
    </font>
    <font>
      <b/>
      <sz val="8"/>
      <name val="Arial Narrow"/>
      <family val="2"/>
    </font>
    <font>
      <sz val="8"/>
      <name val="Arial Narrow"/>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3.65"/>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Arial"/>
      <family val="2"/>
    </font>
    <font>
      <b/>
      <sz val="8"/>
      <color indexed="63"/>
      <name val="Arial Narrow"/>
      <family val="2"/>
    </font>
    <font>
      <b/>
      <sz val="8"/>
      <color indexed="9"/>
      <name val="Arial Narrow"/>
      <family val="2"/>
    </font>
    <font>
      <b/>
      <sz val="8"/>
      <color indexed="10"/>
      <name val="Arial Narrow"/>
      <family val="2"/>
    </font>
    <font>
      <b/>
      <u val="single"/>
      <sz val="8"/>
      <color indexed="12"/>
      <name val="Arial Narrow"/>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3.65"/>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8"/>
      <color theme="1"/>
      <name val="Arial Narrow"/>
      <family val="2"/>
    </font>
    <font>
      <b/>
      <sz val="8"/>
      <color rgb="FF000000"/>
      <name val="Arial Narrow"/>
      <family val="2"/>
    </font>
    <font>
      <sz val="8"/>
      <color rgb="FF000000"/>
      <name val="Arial"/>
      <family val="2"/>
    </font>
    <font>
      <sz val="8"/>
      <color theme="1"/>
      <name val="Arial"/>
      <family val="2"/>
    </font>
    <font>
      <b/>
      <sz val="8"/>
      <color theme="1" tint="0.15000000596046448"/>
      <name val="Arial Narrow"/>
      <family val="2"/>
    </font>
    <font>
      <b/>
      <sz val="8"/>
      <color theme="0"/>
      <name val="Arial Narrow"/>
      <family val="2"/>
    </font>
    <font>
      <b/>
      <sz val="8"/>
      <color rgb="FFFF0000"/>
      <name val="Arial Narrow"/>
      <family val="2"/>
    </font>
    <font>
      <b/>
      <u val="single"/>
      <sz val="8"/>
      <color theme="10"/>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medium"/>
    </border>
    <border>
      <left style="thin"/>
      <right style="thin"/>
      <top style="thin"/>
      <bottom style="thin"/>
    </border>
    <border>
      <left style="medium"/>
      <right>
        <color indexed="63"/>
      </right>
      <top style="medium"/>
      <bottom style="medium"/>
    </border>
    <border>
      <left>
        <color indexed="63"/>
      </left>
      <right style="thin"/>
      <top style="medium"/>
      <bottom style="medium"/>
    </border>
    <border>
      <left style="medium"/>
      <right style="medium"/>
      <top style="medium"/>
      <bottom style="medium"/>
    </border>
    <border>
      <left style="thick"/>
      <right style="thin"/>
      <top style="thick"/>
      <bottom style="thin"/>
    </border>
    <border>
      <left style="thin"/>
      <right style="thin"/>
      <top style="thick"/>
      <bottom style="thin"/>
    </border>
    <border>
      <left style="thin"/>
      <right style="thick"/>
      <top style="thick"/>
      <bottom style="thin"/>
    </border>
    <border>
      <left style="thick"/>
      <right style="thin"/>
      <top style="thin"/>
      <bottom style="thin"/>
    </border>
    <border>
      <left style="thin"/>
      <right style="thick"/>
      <top style="thin"/>
      <bottom style="thin"/>
    </border>
    <border>
      <left style="thick"/>
      <right style="thin"/>
      <top style="thin"/>
      <bottom style="thick"/>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style="thin"/>
      <bottom style="thick"/>
    </border>
    <border>
      <left style="thin"/>
      <right style="thick"/>
      <top style="thin"/>
      <bottom style="thick"/>
    </border>
    <border>
      <left style="thin"/>
      <right style="medium"/>
      <top style="medium"/>
      <bottom style="medium"/>
    </border>
    <border>
      <left>
        <color indexed="63"/>
      </left>
      <right style="medium"/>
      <top style="medium"/>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3" fillId="31" borderId="0" applyNumberFormat="0" applyBorder="0" applyAlignment="0" applyProtection="0"/>
    <xf numFmtId="0" fontId="3" fillId="0" borderId="0">
      <alignment/>
      <protection/>
    </xf>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38" fillId="0" borderId="8" applyNumberFormat="0" applyFill="0" applyAlignment="0" applyProtection="0"/>
    <xf numFmtId="0" fontId="50" fillId="0" borderId="9" applyNumberFormat="0" applyFill="0" applyAlignment="0" applyProtection="0"/>
  </cellStyleXfs>
  <cellXfs count="140">
    <xf numFmtId="0" fontId="0" fillId="0" borderId="0" xfId="0" applyFont="1" applyAlignment="1">
      <alignment/>
    </xf>
    <xf numFmtId="0" fontId="0" fillId="0" borderId="0" xfId="0" applyAlignment="1">
      <alignment wrapText="1"/>
    </xf>
    <xf numFmtId="164" fontId="51" fillId="0" borderId="10" xfId="50" applyNumberFormat="1" applyFont="1" applyFill="1" applyBorder="1" applyAlignment="1">
      <alignment wrapText="1"/>
    </xf>
    <xf numFmtId="43" fontId="0" fillId="0" borderId="0" xfId="48" applyFont="1" applyAlignment="1">
      <alignment/>
    </xf>
    <xf numFmtId="0" fontId="0" fillId="0" borderId="0" xfId="0" applyAlignment="1">
      <alignment horizontal="center"/>
    </xf>
    <xf numFmtId="43" fontId="50" fillId="0" borderId="0" xfId="48" applyFont="1" applyAlignment="1">
      <alignment horizontal="center"/>
    </xf>
    <xf numFmtId="0" fontId="50" fillId="0" borderId="0" xfId="0" applyFont="1" applyAlignment="1">
      <alignment horizontal="center"/>
    </xf>
    <xf numFmtId="0" fontId="50" fillId="0" borderId="0" xfId="0" applyFont="1" applyAlignment="1">
      <alignment/>
    </xf>
    <xf numFmtId="43" fontId="0" fillId="0" borderId="0" xfId="0" applyNumberFormat="1" applyAlignment="1">
      <alignment/>
    </xf>
    <xf numFmtId="43" fontId="50" fillId="0" borderId="0" xfId="0" applyNumberFormat="1" applyFont="1" applyAlignment="1">
      <alignment/>
    </xf>
    <xf numFmtId="0" fontId="51" fillId="0" borderId="0" xfId="0" applyFont="1" applyFill="1" applyBorder="1" applyAlignment="1">
      <alignment horizontal="center" wrapText="1"/>
    </xf>
    <xf numFmtId="0" fontId="51" fillId="0" borderId="0" xfId="0" applyFont="1" applyFill="1" applyAlignment="1">
      <alignment wrapText="1"/>
    </xf>
    <xf numFmtId="164" fontId="5" fillId="0" borderId="11" xfId="52" applyNumberFormat="1" applyFont="1" applyFill="1" applyBorder="1" applyAlignment="1" applyProtection="1">
      <alignment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11" xfId="0" applyFont="1" applyFill="1" applyBorder="1" applyAlignment="1" applyProtection="1">
      <alignment vertical="center" wrapText="1"/>
      <protection locked="0"/>
    </xf>
    <xf numFmtId="164" fontId="5" fillId="0" borderId="11" xfId="50" applyNumberFormat="1" applyFont="1" applyFill="1" applyBorder="1" applyAlignment="1">
      <alignment vertical="center" wrapText="1"/>
    </xf>
    <xf numFmtId="164" fontId="2" fillId="0" borderId="11" xfId="50" applyNumberFormat="1" applyFont="1" applyFill="1" applyBorder="1" applyAlignment="1">
      <alignment horizontal="right" vertical="center" wrapText="1"/>
    </xf>
    <xf numFmtId="164" fontId="5" fillId="0" borderId="11" xfId="50" applyNumberFormat="1" applyFont="1" applyFill="1" applyBorder="1" applyAlignment="1" applyProtection="1">
      <alignment horizontal="center" vertical="center" wrapText="1"/>
      <protection locked="0"/>
    </xf>
    <xf numFmtId="164" fontId="51" fillId="0" borderId="11" xfId="50" applyNumberFormat="1" applyFont="1" applyFill="1" applyBorder="1" applyAlignment="1">
      <alignment vertical="center" wrapText="1"/>
    </xf>
    <xf numFmtId="164" fontId="51" fillId="0" borderId="11" xfId="50" applyNumberFormat="1" applyFont="1" applyFill="1" applyBorder="1" applyAlignment="1">
      <alignment horizontal="center" vertical="center" wrapText="1"/>
    </xf>
    <xf numFmtId="164" fontId="5" fillId="0" borderId="11" xfId="50" applyNumberFormat="1" applyFont="1" applyFill="1" applyBorder="1" applyAlignment="1" applyProtection="1">
      <alignment vertical="center" wrapText="1"/>
      <protection/>
    </xf>
    <xf numFmtId="49" fontId="5" fillId="0" borderId="11" xfId="0" applyNumberFormat="1" applyFont="1" applyFill="1" applyBorder="1" applyAlignment="1" applyProtection="1">
      <alignment horizontal="center" vertical="center" wrapText="1"/>
      <protection locked="0"/>
    </xf>
    <xf numFmtId="0" fontId="5" fillId="0" borderId="0" xfId="0" applyFont="1" applyFill="1" applyAlignment="1">
      <alignment wrapText="1"/>
    </xf>
    <xf numFmtId="0" fontId="5" fillId="0" borderId="11" xfId="0" applyFont="1" applyFill="1" applyBorder="1" applyAlignment="1">
      <alignment vertical="center" wrapText="1"/>
    </xf>
    <xf numFmtId="164" fontId="5" fillId="0" borderId="11" xfId="50" applyNumberFormat="1"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1" fillId="0" borderId="11" xfId="0" applyFont="1" applyFill="1" applyBorder="1" applyAlignment="1">
      <alignment vertical="center" wrapText="1"/>
    </xf>
    <xf numFmtId="164" fontId="51" fillId="0" borderId="11" xfId="50" applyNumberFormat="1" applyFont="1" applyFill="1" applyBorder="1" applyAlignment="1">
      <alignment horizontal="center" vertical="center"/>
    </xf>
    <xf numFmtId="0" fontId="51" fillId="0" borderId="0" xfId="0" applyFont="1" applyFill="1" applyAlignment="1">
      <alignment horizontal="center" vertical="center" wrapText="1"/>
    </xf>
    <xf numFmtId="0" fontId="5" fillId="0" borderId="0" xfId="0" applyFont="1" applyFill="1" applyAlignment="1">
      <alignment/>
    </xf>
    <xf numFmtId="164" fontId="51" fillId="0" borderId="12" xfId="50" applyNumberFormat="1" applyFont="1" applyFill="1" applyBorder="1" applyAlignment="1">
      <alignment wrapText="1"/>
    </xf>
    <xf numFmtId="164" fontId="51" fillId="0" borderId="13" xfId="50" applyNumberFormat="1" applyFont="1" applyFill="1" applyBorder="1" applyAlignment="1">
      <alignment wrapText="1"/>
    </xf>
    <xf numFmtId="164" fontId="51" fillId="0" borderId="14" xfId="50" applyNumberFormat="1" applyFont="1" applyFill="1" applyBorder="1" applyAlignment="1">
      <alignment wrapText="1"/>
    </xf>
    <xf numFmtId="49" fontId="51" fillId="0" borderId="11" xfId="0" applyNumberFormat="1" applyFont="1" applyFill="1" applyBorder="1" applyAlignment="1">
      <alignment horizontal="center" vertical="center"/>
    </xf>
    <xf numFmtId="6" fontId="51" fillId="0" borderId="11" xfId="0" applyNumberFormat="1" applyFont="1" applyFill="1" applyBorder="1" applyAlignment="1">
      <alignment vertical="center" wrapText="1"/>
    </xf>
    <xf numFmtId="0" fontId="6" fillId="0" borderId="11" xfId="0" applyFont="1" applyFill="1" applyBorder="1" applyAlignment="1" applyProtection="1">
      <alignment horizontal="justify" vertical="center"/>
      <protection locked="0"/>
    </xf>
    <xf numFmtId="164" fontId="51" fillId="0" borderId="11" xfId="50" applyNumberFormat="1" applyFont="1" applyFill="1" applyBorder="1" applyAlignment="1">
      <alignment horizontal="right" vertical="center"/>
    </xf>
    <xf numFmtId="164" fontId="2" fillId="0" borderId="11" xfId="50" applyNumberFormat="1" applyFont="1" applyFill="1" applyBorder="1" applyAlignment="1" applyProtection="1">
      <alignment vertical="center"/>
      <protection hidden="1"/>
    </xf>
    <xf numFmtId="0" fontId="51" fillId="0" borderId="0" xfId="0" applyFont="1" applyFill="1" applyAlignment="1">
      <alignment vertical="center" wrapText="1"/>
    </xf>
    <xf numFmtId="164" fontId="52" fillId="0" borderId="11" xfId="50" applyNumberFormat="1" applyFont="1" applyFill="1" applyBorder="1" applyAlignment="1">
      <alignment horizontal="left" vertical="center" wrapText="1"/>
    </xf>
    <xf numFmtId="164" fontId="2" fillId="0" borderId="11" xfId="50" applyNumberFormat="1" applyFont="1" applyFill="1" applyBorder="1" applyAlignment="1">
      <alignment horizontal="left" vertical="center" wrapText="1"/>
    </xf>
    <xf numFmtId="164" fontId="51" fillId="0" borderId="11" xfId="50" applyNumberFormat="1" applyFont="1" applyFill="1" applyBorder="1" applyAlignment="1">
      <alignment vertical="center"/>
    </xf>
    <xf numFmtId="164" fontId="51" fillId="0" borderId="11" xfId="50" applyNumberFormat="1" applyFont="1" applyFill="1" applyBorder="1" applyAlignment="1" applyProtection="1">
      <alignment vertical="center"/>
      <protection hidden="1"/>
    </xf>
    <xf numFmtId="164" fontId="51" fillId="0" borderId="11" xfId="50" applyNumberFormat="1" applyFont="1" applyFill="1" applyBorder="1" applyAlignment="1">
      <alignment horizontal="right" vertical="center" wrapText="1"/>
    </xf>
    <xf numFmtId="164" fontId="51" fillId="0" borderId="11" xfId="50" applyNumberFormat="1" applyFont="1" applyFill="1" applyBorder="1" applyAlignment="1">
      <alignment horizontal="justify" vertical="center"/>
    </xf>
    <xf numFmtId="0" fontId="51" fillId="0" borderId="0" xfId="0" applyFont="1" applyFill="1" applyAlignment="1">
      <alignment/>
    </xf>
    <xf numFmtId="0" fontId="7" fillId="0" borderId="11" xfId="0" applyFont="1" applyFill="1" applyBorder="1" applyAlignment="1" applyProtection="1">
      <alignment horizontal="justify" vertical="center"/>
      <protection locked="0"/>
    </xf>
    <xf numFmtId="0" fontId="7" fillId="0" borderId="11" xfId="0" applyFont="1" applyFill="1" applyBorder="1" applyAlignment="1" applyProtection="1">
      <alignment horizontal="justify" vertical="center" wrapText="1"/>
      <protection locked="0"/>
    </xf>
    <xf numFmtId="0" fontId="8" fillId="0" borderId="11" xfId="0" applyFont="1" applyFill="1" applyBorder="1" applyAlignment="1" applyProtection="1">
      <alignment vertical="center" wrapText="1"/>
      <protection locked="0"/>
    </xf>
    <xf numFmtId="49" fontId="8" fillId="0" borderId="11" xfId="0" applyNumberFormat="1" applyFont="1" applyFill="1" applyBorder="1" applyAlignment="1" applyProtection="1">
      <alignment horizontal="center" vertical="center" wrapText="1"/>
      <protection locked="0"/>
    </xf>
    <xf numFmtId="0" fontId="53" fillId="0" borderId="11" xfId="0" applyFont="1" applyFill="1" applyBorder="1" applyAlignment="1">
      <alignment horizontal="justify"/>
    </xf>
    <xf numFmtId="0" fontId="51" fillId="0" borderId="15" xfId="0" applyFont="1" applyFill="1" applyBorder="1" applyAlignment="1">
      <alignment horizontal="center"/>
    </xf>
    <xf numFmtId="0" fontId="7" fillId="0" borderId="16" xfId="0" applyFont="1" applyFill="1" applyBorder="1" applyAlignment="1" applyProtection="1">
      <alignment horizontal="justify" vertical="center"/>
      <protection locked="0"/>
    </xf>
    <xf numFmtId="49" fontId="5" fillId="0" borderId="16"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5" fillId="0" borderId="16" xfId="0" applyFont="1" applyFill="1" applyBorder="1" applyAlignment="1" applyProtection="1">
      <alignment vertical="center" wrapText="1"/>
      <protection locked="0"/>
    </xf>
    <xf numFmtId="0" fontId="51" fillId="0" borderId="16" xfId="0" applyFont="1" applyFill="1" applyBorder="1" applyAlignment="1">
      <alignment horizontal="center" vertical="center" wrapText="1"/>
    </xf>
    <xf numFmtId="164" fontId="5" fillId="0" borderId="16" xfId="50" applyNumberFormat="1" applyFont="1" applyFill="1" applyBorder="1" applyAlignment="1">
      <alignment horizontal="center" vertical="center" wrapText="1"/>
    </xf>
    <xf numFmtId="0" fontId="51" fillId="0" borderId="16" xfId="0" applyFont="1" applyFill="1" applyBorder="1" applyAlignment="1">
      <alignment vertical="center" wrapText="1"/>
    </xf>
    <xf numFmtId="0" fontId="51" fillId="0" borderId="17" xfId="0" applyFont="1" applyFill="1" applyBorder="1" applyAlignment="1">
      <alignment wrapText="1"/>
    </xf>
    <xf numFmtId="0" fontId="51" fillId="0" borderId="18" xfId="0" applyFont="1" applyFill="1" applyBorder="1" applyAlignment="1">
      <alignment horizontal="center"/>
    </xf>
    <xf numFmtId="0" fontId="51" fillId="0" borderId="19" xfId="0" applyFont="1" applyFill="1" applyBorder="1" applyAlignment="1">
      <alignment wrapText="1"/>
    </xf>
    <xf numFmtId="0" fontId="51" fillId="0" borderId="19" xfId="0" applyFont="1" applyFill="1" applyBorder="1" applyAlignment="1">
      <alignment vertical="center" wrapText="1"/>
    </xf>
    <xf numFmtId="0" fontId="51" fillId="0" borderId="18" xfId="0" applyFont="1" applyFill="1" applyBorder="1" applyAlignment="1">
      <alignment horizontal="center" vertical="center"/>
    </xf>
    <xf numFmtId="164" fontId="2" fillId="0" borderId="11" xfId="50" applyNumberFormat="1" applyFont="1" applyFill="1" applyBorder="1" applyAlignment="1" applyProtection="1">
      <alignment horizontal="center" vertical="center"/>
      <protection hidden="1"/>
    </xf>
    <xf numFmtId="164" fontId="2" fillId="0" borderId="11" xfId="50" applyNumberFormat="1" applyFont="1" applyFill="1" applyBorder="1" applyAlignment="1">
      <alignment horizontal="center" vertical="center" wrapText="1"/>
    </xf>
    <xf numFmtId="0" fontId="5" fillId="0" borderId="18" xfId="0" applyFont="1" applyFill="1" applyBorder="1" applyAlignment="1">
      <alignment horizontal="center" vertical="center"/>
    </xf>
    <xf numFmtId="0" fontId="54" fillId="0" borderId="11" xfId="0" applyFont="1" applyFill="1" applyBorder="1" applyAlignment="1">
      <alignment horizontal="justify" vertical="center"/>
    </xf>
    <xf numFmtId="0" fontId="54" fillId="0" borderId="11" xfId="0" applyFont="1" applyFill="1" applyBorder="1" applyAlignment="1">
      <alignment horizontal="justify" vertical="center" wrapText="1"/>
    </xf>
    <xf numFmtId="0" fontId="55" fillId="0" borderId="0" xfId="0" applyFont="1" applyFill="1" applyAlignment="1">
      <alignment vertical="center" wrapText="1"/>
    </xf>
    <xf numFmtId="0" fontId="51" fillId="0" borderId="0" xfId="0" applyFont="1" applyFill="1" applyAlignment="1">
      <alignment horizontal="left" wrapText="1"/>
    </xf>
    <xf numFmtId="0" fontId="51" fillId="0" borderId="0" xfId="0" applyFont="1" applyFill="1" applyAlignment="1">
      <alignment horizontal="center" wrapText="1"/>
    </xf>
    <xf numFmtId="164" fontId="51" fillId="0" borderId="0" xfId="50" applyNumberFormat="1" applyFont="1" applyFill="1" applyAlignment="1">
      <alignment wrapText="1"/>
    </xf>
    <xf numFmtId="0" fontId="55" fillId="0" borderId="15" xfId="0" applyFont="1" applyFill="1" applyBorder="1" applyAlignment="1">
      <alignment vertical="center" wrapText="1"/>
    </xf>
    <xf numFmtId="0" fontId="55" fillId="0" borderId="18" xfId="0" applyFont="1" applyFill="1" applyBorder="1" applyAlignment="1">
      <alignment vertical="center" wrapText="1"/>
    </xf>
    <xf numFmtId="0" fontId="55" fillId="0" borderId="20" xfId="0" applyFont="1" applyFill="1" applyBorder="1" applyAlignment="1">
      <alignment vertical="center" wrapText="1"/>
    </xf>
    <xf numFmtId="0" fontId="55" fillId="0" borderId="0" xfId="0" applyFont="1" applyFill="1" applyBorder="1" applyAlignment="1">
      <alignment vertical="center" wrapText="1"/>
    </xf>
    <xf numFmtId="14" fontId="51" fillId="0" borderId="0" xfId="0" applyNumberFormat="1" applyFont="1" applyFill="1" applyBorder="1" applyAlignment="1">
      <alignment horizontal="left" wrapText="1"/>
    </xf>
    <xf numFmtId="0" fontId="56" fillId="0" borderId="21" xfId="38" applyFont="1" applyFill="1" applyBorder="1" applyAlignment="1">
      <alignment horizontal="center" vertical="center" wrapText="1"/>
    </xf>
    <xf numFmtId="0" fontId="56" fillId="0" borderId="22" xfId="38" applyFont="1" applyFill="1" applyBorder="1" applyAlignment="1">
      <alignment horizontal="center" vertical="center" wrapText="1"/>
    </xf>
    <xf numFmtId="164" fontId="56" fillId="0" borderId="22" xfId="50" applyNumberFormat="1" applyFont="1" applyFill="1" applyBorder="1" applyAlignment="1">
      <alignment horizontal="center" vertical="center" wrapText="1"/>
    </xf>
    <xf numFmtId="0" fontId="56" fillId="0" borderId="23" xfId="38" applyFont="1" applyFill="1" applyBorder="1" applyAlignment="1">
      <alignment horizontal="center" vertical="center" wrapText="1"/>
    </xf>
    <xf numFmtId="0" fontId="56" fillId="0" borderId="24" xfId="38" applyFont="1" applyFill="1" applyBorder="1" applyAlignment="1">
      <alignment horizontal="center" vertical="center" wrapText="1"/>
    </xf>
    <xf numFmtId="0" fontId="56" fillId="0" borderId="25" xfId="38" applyFont="1" applyFill="1" applyBorder="1" applyAlignment="1">
      <alignment horizontal="center" vertical="center" wrapText="1"/>
    </xf>
    <xf numFmtId="164" fontId="56" fillId="0" borderId="25" xfId="50" applyNumberFormat="1" applyFont="1" applyFill="1" applyBorder="1" applyAlignment="1">
      <alignment horizontal="center" vertical="center" wrapText="1"/>
    </xf>
    <xf numFmtId="0" fontId="56" fillId="0" borderId="26" xfId="38" applyFont="1" applyFill="1" applyBorder="1" applyAlignment="1">
      <alignment horizontal="center" vertical="center" wrapText="1"/>
    </xf>
    <xf numFmtId="0" fontId="57" fillId="0" borderId="0" xfId="0" applyFont="1" applyFill="1" applyAlignment="1">
      <alignment wrapText="1"/>
    </xf>
    <xf numFmtId="0" fontId="51" fillId="0" borderId="0" xfId="0" applyFont="1" applyFill="1" applyAlignment="1">
      <alignment vertical="center"/>
    </xf>
    <xf numFmtId="14" fontId="5" fillId="0" borderId="11" xfId="0" applyNumberFormat="1" applyFont="1" applyFill="1" applyBorder="1" applyAlignment="1" applyProtection="1">
      <alignment horizontal="center" vertical="center" wrapText="1"/>
      <protection locked="0"/>
    </xf>
    <xf numFmtId="0" fontId="51" fillId="0" borderId="20" xfId="0" applyFont="1" applyFill="1" applyBorder="1" applyAlignment="1">
      <alignment horizontal="center"/>
    </xf>
    <xf numFmtId="0" fontId="7" fillId="0" borderId="27" xfId="0" applyFont="1" applyFill="1" applyBorder="1" applyAlignment="1" applyProtection="1">
      <alignment horizontal="justify" vertical="center"/>
      <protection locked="0"/>
    </xf>
    <xf numFmtId="49" fontId="5" fillId="0" borderId="27" xfId="0" applyNumberFormat="1" applyFont="1" applyFill="1" applyBorder="1" applyAlignment="1" applyProtection="1">
      <alignment horizontal="center" vertical="center" wrapText="1"/>
      <protection locked="0"/>
    </xf>
    <xf numFmtId="0" fontId="5" fillId="0" borderId="27" xfId="0" applyNumberFormat="1" applyFont="1" applyFill="1" applyBorder="1" applyAlignment="1" applyProtection="1">
      <alignment horizontal="center" vertical="center" wrapText="1"/>
      <protection locked="0"/>
    </xf>
    <xf numFmtId="0" fontId="8" fillId="0" borderId="27" xfId="0" applyFont="1" applyFill="1" applyBorder="1" applyAlignment="1" applyProtection="1">
      <alignment vertical="center" wrapText="1"/>
      <protection locked="0"/>
    </xf>
    <xf numFmtId="0" fontId="51" fillId="0" borderId="27" xfId="0" applyFont="1" applyFill="1" applyBorder="1" applyAlignment="1">
      <alignment horizontal="center" vertical="center" wrapText="1"/>
    </xf>
    <xf numFmtId="164" fontId="5" fillId="0" borderId="27" xfId="50" applyNumberFormat="1" applyFont="1" applyFill="1" applyBorder="1" applyAlignment="1" applyProtection="1">
      <alignment vertical="center" wrapText="1"/>
      <protection/>
    </xf>
    <xf numFmtId="164" fontId="5" fillId="0" borderId="27" xfId="50" applyNumberFormat="1" applyFont="1" applyFill="1" applyBorder="1" applyAlignment="1">
      <alignment horizontal="center" vertical="center" wrapText="1"/>
    </xf>
    <xf numFmtId="0" fontId="51" fillId="0" borderId="27" xfId="0" applyFont="1" applyFill="1" applyBorder="1" applyAlignment="1">
      <alignment vertical="center" wrapText="1"/>
    </xf>
    <xf numFmtId="0" fontId="51" fillId="0" borderId="28" xfId="0" applyFont="1" applyFill="1" applyBorder="1" applyAlignment="1">
      <alignment vertical="center" wrapText="1"/>
    </xf>
    <xf numFmtId="0" fontId="51" fillId="0" borderId="29" xfId="0" applyFont="1" applyFill="1" applyBorder="1" applyAlignment="1">
      <alignment wrapText="1"/>
    </xf>
    <xf numFmtId="0" fontId="51" fillId="0" borderId="30" xfId="0" applyFont="1" applyFill="1" applyBorder="1" applyAlignment="1">
      <alignment wrapText="1"/>
    </xf>
    <xf numFmtId="0" fontId="51" fillId="0" borderId="0" xfId="0" applyFont="1" applyFill="1" applyAlignment="1">
      <alignment horizontal="left"/>
    </xf>
    <xf numFmtId="0" fontId="51" fillId="0" borderId="0" xfId="0" applyFont="1" applyFill="1" applyAlignment="1">
      <alignment horizontal="center"/>
    </xf>
    <xf numFmtId="0" fontId="55" fillId="0" borderId="21" xfId="38" applyFont="1" applyFill="1" applyBorder="1" applyAlignment="1">
      <alignment vertical="center" wrapText="1"/>
    </xf>
    <xf numFmtId="0" fontId="56" fillId="0" borderId="22" xfId="38" applyFont="1" applyFill="1" applyBorder="1" applyAlignment="1">
      <alignment horizontal="left" wrapText="1"/>
    </xf>
    <xf numFmtId="0" fontId="56" fillId="0" borderId="23" xfId="38" applyFont="1" applyFill="1" applyBorder="1" applyAlignment="1">
      <alignment horizontal="center" wrapText="1"/>
    </xf>
    <xf numFmtId="0" fontId="55" fillId="0" borderId="31" xfId="0" applyFont="1" applyFill="1" applyBorder="1" applyAlignment="1">
      <alignment vertical="center" wrapText="1"/>
    </xf>
    <xf numFmtId="0" fontId="51" fillId="0" borderId="11" xfId="0" applyFont="1" applyFill="1" applyBorder="1" applyAlignment="1">
      <alignment horizontal="left" wrapText="1"/>
    </xf>
    <xf numFmtId="0" fontId="51" fillId="0" borderId="32" xfId="0" applyFont="1" applyFill="1" applyBorder="1" applyAlignment="1">
      <alignment horizontal="center" wrapText="1"/>
    </xf>
    <xf numFmtId="0" fontId="55" fillId="0" borderId="33" xfId="0" applyFont="1" applyFill="1" applyBorder="1" applyAlignment="1">
      <alignment vertical="center" wrapText="1"/>
    </xf>
    <xf numFmtId="0" fontId="51" fillId="0" borderId="10" xfId="0" applyFont="1" applyFill="1" applyBorder="1" applyAlignment="1">
      <alignment horizontal="left" wrapText="1"/>
    </xf>
    <xf numFmtId="0" fontId="51" fillId="0" borderId="34" xfId="0" applyFont="1" applyFill="1" applyBorder="1" applyAlignment="1">
      <alignment horizontal="center" wrapText="1"/>
    </xf>
    <xf numFmtId="0" fontId="55" fillId="0" borderId="0" xfId="0" applyFont="1" applyFill="1" applyAlignment="1">
      <alignment horizontal="left" vertical="center" wrapText="1"/>
    </xf>
    <xf numFmtId="0" fontId="51" fillId="0" borderId="35" xfId="0" applyFont="1" applyFill="1" applyBorder="1" applyAlignment="1">
      <alignment horizontal="center" vertical="center" wrapText="1"/>
    </xf>
    <xf numFmtId="0" fontId="51" fillId="0" borderId="36" xfId="0" applyFont="1" applyFill="1" applyBorder="1" applyAlignment="1">
      <alignment horizontal="center" vertical="center" wrapText="1"/>
    </xf>
    <xf numFmtId="0" fontId="51" fillId="0" borderId="37" xfId="0" applyFont="1" applyFill="1" applyBorder="1" applyAlignment="1">
      <alignment horizontal="center" vertical="center" wrapText="1"/>
    </xf>
    <xf numFmtId="0" fontId="51" fillId="0" borderId="38" xfId="0" applyFont="1" applyFill="1" applyBorder="1" applyAlignment="1">
      <alignment horizontal="center" vertical="center" wrapText="1"/>
    </xf>
    <xf numFmtId="0" fontId="51" fillId="0" borderId="0" xfId="0" applyFont="1" applyFill="1" applyBorder="1" applyAlignment="1">
      <alignment horizontal="center" vertical="center" wrapText="1"/>
    </xf>
    <xf numFmtId="0" fontId="51" fillId="0" borderId="24" xfId="0" applyFont="1" applyFill="1" applyBorder="1" applyAlignment="1">
      <alignment horizontal="center" vertical="center" wrapText="1"/>
    </xf>
    <xf numFmtId="0" fontId="51" fillId="0" borderId="39" xfId="0" applyFont="1" applyFill="1" applyBorder="1" applyAlignment="1">
      <alignment horizontal="center" vertical="center" wrapText="1"/>
    </xf>
    <xf numFmtId="0" fontId="51" fillId="0" borderId="40" xfId="0" applyFont="1" applyFill="1" applyBorder="1" applyAlignment="1">
      <alignment horizontal="center" vertical="center" wrapText="1"/>
    </xf>
    <xf numFmtId="0" fontId="51" fillId="0" borderId="41" xfId="0" applyFont="1" applyFill="1" applyBorder="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42" xfId="0" applyNumberFormat="1" applyFont="1" applyFill="1" applyBorder="1" applyAlignment="1">
      <alignment horizontal="center" vertical="center" wrapText="1"/>
    </xf>
    <xf numFmtId="0" fontId="2" fillId="0" borderId="30" xfId="0" applyNumberFormat="1" applyFont="1" applyFill="1" applyBorder="1" applyAlignment="1">
      <alignment horizontal="center" vertical="center" wrapText="1"/>
    </xf>
    <xf numFmtId="0" fontId="51" fillId="0" borderId="16" xfId="0" applyFont="1" applyFill="1" applyBorder="1" applyAlignment="1">
      <alignment horizontal="center" vertical="center" wrapText="1"/>
    </xf>
    <xf numFmtId="0" fontId="51" fillId="0" borderId="11" xfId="0" applyFont="1" applyFill="1" applyBorder="1" applyAlignment="1">
      <alignment horizontal="center" vertical="center" wrapText="1"/>
    </xf>
    <xf numFmtId="0" fontId="55" fillId="0" borderId="0" xfId="0" applyFont="1" applyFill="1" applyAlignment="1">
      <alignment horizontal="center" vertical="center" wrapText="1"/>
    </xf>
    <xf numFmtId="0" fontId="2" fillId="0" borderId="43" xfId="0" applyFont="1" applyFill="1" applyBorder="1" applyAlignment="1">
      <alignment horizontal="justify" vertical="top" wrapText="1"/>
    </xf>
    <xf numFmtId="0" fontId="2" fillId="0" borderId="44" xfId="0" applyFont="1" applyFill="1" applyBorder="1" applyAlignment="1">
      <alignment horizontal="justify" vertical="top" wrapText="1"/>
    </xf>
    <xf numFmtId="0" fontId="51" fillId="0" borderId="43" xfId="0" applyFont="1" applyFill="1" applyBorder="1" applyAlignment="1">
      <alignment horizontal="center" vertical="center" wrapText="1"/>
    </xf>
    <xf numFmtId="0" fontId="51" fillId="0" borderId="44" xfId="0" applyFont="1" applyFill="1" applyBorder="1" applyAlignment="1">
      <alignment horizontal="center" vertical="center" wrapText="1"/>
    </xf>
    <xf numFmtId="0" fontId="58" fillId="0" borderId="11" xfId="45" applyFont="1" applyFill="1" applyBorder="1" applyAlignment="1">
      <alignment horizontal="center" vertical="center" wrapText="1"/>
    </xf>
    <xf numFmtId="0" fontId="55" fillId="0" borderId="45" xfId="0" applyFont="1" applyFill="1" applyBorder="1" applyAlignment="1">
      <alignment horizontal="left" vertical="top" wrapText="1"/>
    </xf>
    <xf numFmtId="0" fontId="51" fillId="0" borderId="11" xfId="0" applyFont="1" applyFill="1" applyBorder="1" applyAlignment="1" quotePrefix="1">
      <alignment horizontal="center" vertical="center" wrapText="1"/>
    </xf>
    <xf numFmtId="0" fontId="2" fillId="0" borderId="43" xfId="0" applyFont="1" applyFill="1" applyBorder="1" applyAlignment="1">
      <alignment horizontal="justify" vertical="justify" wrapText="1"/>
    </xf>
    <xf numFmtId="0" fontId="2" fillId="0" borderId="44" xfId="0" applyFont="1" applyFill="1" applyBorder="1" applyAlignment="1">
      <alignment horizontal="justify" vertical="justify" wrapText="1"/>
    </xf>
    <xf numFmtId="164" fontId="51" fillId="0" borderId="11" xfId="0" applyNumberFormat="1" applyFont="1" applyFill="1" applyBorder="1" applyAlignment="1">
      <alignment horizontal="center" wrapText="1"/>
    </xf>
    <xf numFmtId="14" fontId="51" fillId="0" borderId="27" xfId="0" applyNumberFormat="1" applyFont="1" applyFill="1" applyBorder="1" applyAlignment="1">
      <alignment horizontal="center" wrapText="1"/>
    </xf>
    <xf numFmtId="164" fontId="51" fillId="0" borderId="11" xfId="50" applyNumberFormat="1" applyFont="1" applyFill="1" applyBorder="1" applyAlignment="1">
      <alignment horizont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Moneda 2"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895350</xdr:colOff>
      <xdr:row>6</xdr:row>
      <xdr:rowOff>0</xdr:rowOff>
    </xdr:from>
    <xdr:ext cx="180975" cy="266700"/>
    <xdr:sp fLocksText="0">
      <xdr:nvSpPr>
        <xdr:cNvPr id="1" name="2 CuadroTexto"/>
        <xdr:cNvSpPr txBox="1">
          <a:spLocks noChangeArrowheads="1"/>
        </xdr:cNvSpPr>
      </xdr:nvSpPr>
      <xdr:spPr>
        <a:xfrm>
          <a:off x="1095375" y="15335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895350</xdr:colOff>
      <xdr:row>5</xdr:row>
      <xdr:rowOff>0</xdr:rowOff>
    </xdr:from>
    <xdr:ext cx="180975" cy="266700"/>
    <xdr:sp fLocksText="0">
      <xdr:nvSpPr>
        <xdr:cNvPr id="2" name="3 CuadroTexto"/>
        <xdr:cNvSpPr txBox="1">
          <a:spLocks noChangeArrowheads="1"/>
        </xdr:cNvSpPr>
      </xdr:nvSpPr>
      <xdr:spPr>
        <a:xfrm>
          <a:off x="1095375" y="10382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895350</xdr:colOff>
      <xdr:row>6</xdr:row>
      <xdr:rowOff>0</xdr:rowOff>
    </xdr:from>
    <xdr:ext cx="180975" cy="266700"/>
    <xdr:sp fLocksText="0">
      <xdr:nvSpPr>
        <xdr:cNvPr id="3" name="4 CuadroTexto"/>
        <xdr:cNvSpPr txBox="1">
          <a:spLocks noChangeArrowheads="1"/>
        </xdr:cNvSpPr>
      </xdr:nvSpPr>
      <xdr:spPr>
        <a:xfrm>
          <a:off x="1095375" y="15335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oneCellAnchor>
    <xdr:from>
      <xdr:col>1</xdr:col>
      <xdr:colOff>895350</xdr:colOff>
      <xdr:row>5</xdr:row>
      <xdr:rowOff>0</xdr:rowOff>
    </xdr:from>
    <xdr:ext cx="180975" cy="266700"/>
    <xdr:sp fLocksText="0">
      <xdr:nvSpPr>
        <xdr:cNvPr id="4" name="5 CuadroTexto"/>
        <xdr:cNvSpPr txBox="1">
          <a:spLocks noChangeArrowheads="1"/>
        </xdr:cNvSpPr>
      </xdr:nvSpPr>
      <xdr:spPr>
        <a:xfrm>
          <a:off x="1095375" y="1038225"/>
          <a:ext cx="180975" cy="266700"/>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PAOLA\Documents\FICHA%20PLAN%20DE%20COMPRAS%20DETALLADOCESA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Omelo\Downloads\PAAMETEOROLOGIA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ICHA PLAN DE COMPRAS"/>
      <sheetName val="lista"/>
      <sheetName val="Hoja1"/>
    </sheetNames>
    <sheetDataSet>
      <sheetData sheetId="0">
        <row r="3">
          <cell r="S3" t="str">
            <v>OBRAS CIVILES HIDRAULICAS</v>
          </cell>
        </row>
        <row r="4">
          <cell r="S4" t="str">
            <v>OBRAS SANITARIAS Y AMBIENTALES</v>
          </cell>
        </row>
        <row r="5">
          <cell r="S5" t="str">
            <v>SISTEMAS DE COMUNICACIÓN Y OBRAS COMPLEMENTARIAS</v>
          </cell>
        </row>
        <row r="6">
          <cell r="S6" t="str">
            <v>MONTAJES ELECTROMECANICOS Y OBRAS COMPLEMENTARIAS</v>
          </cell>
        </row>
        <row r="7">
          <cell r="S7" t="str">
            <v>OBRAS DE TRANSPORTE Y COMPLEMENTARIOS</v>
          </cell>
        </row>
        <row r="8">
          <cell r="S8" t="str">
            <v>OBRAS DE SERVICIOS GENERALES</v>
          </cell>
        </row>
        <row r="9">
          <cell r="S9" t="str">
            <v>CONSULTORIA EN INDUSTRIA</v>
          </cell>
        </row>
        <row r="10">
          <cell r="S10" t="str">
            <v>CONSULTORIA EN EDUCACION</v>
          </cell>
        </row>
        <row r="11">
          <cell r="S11" t="str">
            <v>CONSULTORIA EN SALUD</v>
          </cell>
        </row>
        <row r="12">
          <cell r="S12" t="str">
            <v>CONSULTORIA EN CENSOS Y ESTADISTICAS</v>
          </cell>
        </row>
        <row r="13">
          <cell r="S13" t="str">
            <v>CONSULTORIA AMBIENTAL</v>
          </cell>
        </row>
        <row r="14">
          <cell r="S14" t="str">
            <v>CONSULTORIA EN TELECOMUNICACIONES</v>
          </cell>
        </row>
        <row r="15">
          <cell r="S15" t="str">
            <v>CONSULTORIA EN TRANSPORTE</v>
          </cell>
        </row>
        <row r="16">
          <cell r="S16" t="str">
            <v>CONSULTORIA DESARROLLO URBANO</v>
          </cell>
        </row>
        <row r="17">
          <cell r="S17" t="str">
            <v>OTRAS CONSULTORIAS</v>
          </cell>
        </row>
        <row r="18">
          <cell r="S18" t="str">
            <v>PROVEEDOR BIENES</v>
          </cell>
        </row>
        <row r="19">
          <cell r="S19" t="str">
            <v>PROVEEDOR SERVICIOS</v>
          </cell>
        </row>
        <row r="20">
          <cell r="S20" t="str">
            <v>SERVICIOS DE ALQUILER</v>
          </cell>
        </row>
        <row r="21">
          <cell r="S21" t="str">
            <v>SERVICIOS DE MANTENIMIENTO</v>
          </cell>
        </row>
        <row r="22">
          <cell r="S22" t="str">
            <v>SERVICIO DE TRANSPORTE</v>
          </cell>
        </row>
        <row r="23">
          <cell r="S23" t="str">
            <v>SERVICIO EN SISTEMAS DE INFORMACIÓN Y TECNOLOGÍAS DE LA INFORMACIÓN</v>
          </cell>
        </row>
        <row r="24">
          <cell r="S24" t="str">
            <v>ARTICULOS DE FERRETERIA</v>
          </cell>
        </row>
        <row r="25">
          <cell r="S25" t="str">
            <v>AVALÚOS Y VALORACIONES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POA ENTIDAD"/>
      <sheetName val="2. CONTROL POA DEPENDENCIA"/>
      <sheetName val="3. DETALLE PLAN DE CONTRATACION"/>
      <sheetName val="4. SOLICITUD CDP"/>
      <sheetName val="5. SOLICITUD CDP MODIFICABLE"/>
      <sheetName val="4. SOLIC. CDP OTROS RECURSO "/>
    </sheetNames>
    <sheetDataSet>
      <sheetData sheetId="2">
        <row r="803">
          <cell r="L803" t="str">
            <v>Contratación Directa</v>
          </cell>
        </row>
        <row r="804">
          <cell r="L804" t="str">
            <v>Minima Cuantía </v>
          </cell>
        </row>
        <row r="805">
          <cell r="L805" t="str">
            <v>Selección abreviada de menor cuantía</v>
          </cell>
        </row>
        <row r="806">
          <cell r="L806" t="str">
            <v>Selección abreviada - Subasta Inversa</v>
          </cell>
        </row>
        <row r="807">
          <cell r="L807" t="str">
            <v>Licitación Pública</v>
          </cell>
        </row>
        <row r="808">
          <cell r="L808" t="str">
            <v>Concurso de Méritos</v>
          </cell>
        </row>
        <row r="809">
          <cell r="L809" t="str">
            <v>- No Requiere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deam.gov.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M346"/>
  <sheetViews>
    <sheetView tabSelected="1" view="pageBreakPreview" zoomScaleNormal="115" zoomScaleSheetLayoutView="100" zoomScalePageLayoutView="80" workbookViewId="0" topLeftCell="A1">
      <selection activeCell="D342" sqref="D342"/>
    </sheetView>
  </sheetViews>
  <sheetFormatPr defaultColWidth="10.8515625" defaultRowHeight="15"/>
  <cols>
    <col min="1" max="1" width="3.00390625" style="11" customWidth="1"/>
    <col min="2" max="2" width="15.7109375" style="69" customWidth="1"/>
    <col min="3" max="3" width="50.8515625" style="70" customWidth="1"/>
    <col min="4" max="4" width="14.8515625" style="71" customWidth="1"/>
    <col min="5" max="5" width="10.28125" style="71" customWidth="1"/>
    <col min="6" max="6" width="15.00390625" style="70" customWidth="1"/>
    <col min="7" max="7" width="16.00390625" style="11" customWidth="1"/>
    <col min="8" max="8" width="23.140625" style="72" customWidth="1"/>
    <col min="9" max="9" width="18.28125" style="11" customWidth="1"/>
    <col min="10" max="10" width="17.140625" style="11" customWidth="1"/>
    <col min="11" max="11" width="12.140625" style="11" customWidth="1"/>
    <col min="12" max="12" width="26.8515625" style="11" customWidth="1"/>
    <col min="13" max="16384" width="10.8515625" style="11" customWidth="1"/>
  </cols>
  <sheetData>
    <row r="2" ht="13.5" thickBot="1">
      <c r="D2" s="2"/>
    </row>
    <row r="4" spans="2:4" ht="25.5" customHeight="1">
      <c r="B4" s="127" t="s">
        <v>19</v>
      </c>
      <c r="C4" s="127"/>
      <c r="D4" s="127"/>
    </row>
    <row r="6" spans="2:4" ht="39" customHeight="1" thickBot="1">
      <c r="B6" s="112" t="s">
        <v>0</v>
      </c>
      <c r="C6" s="112"/>
      <c r="D6" s="112"/>
    </row>
    <row r="7" spans="2:9" ht="13.5" thickTop="1">
      <c r="B7" s="73" t="s">
        <v>1</v>
      </c>
      <c r="C7" s="125" t="s">
        <v>32</v>
      </c>
      <c r="D7" s="125"/>
      <c r="F7" s="113" t="s">
        <v>26</v>
      </c>
      <c r="G7" s="114"/>
      <c r="H7" s="114"/>
      <c r="I7" s="115"/>
    </row>
    <row r="8" spans="2:9" ht="12.75">
      <c r="B8" s="74" t="s">
        <v>2</v>
      </c>
      <c r="C8" s="126" t="s">
        <v>167</v>
      </c>
      <c r="D8" s="126"/>
      <c r="F8" s="116"/>
      <c r="G8" s="117"/>
      <c r="H8" s="117"/>
      <c r="I8" s="118"/>
    </row>
    <row r="9" spans="2:9" ht="12.75">
      <c r="B9" s="74" t="s">
        <v>3</v>
      </c>
      <c r="C9" s="134">
        <v>3527160</v>
      </c>
      <c r="D9" s="134"/>
      <c r="F9" s="116"/>
      <c r="G9" s="117"/>
      <c r="H9" s="117"/>
      <c r="I9" s="118"/>
    </row>
    <row r="10" spans="2:9" ht="12.75">
      <c r="B10" s="74" t="s">
        <v>16</v>
      </c>
      <c r="C10" s="132" t="s">
        <v>155</v>
      </c>
      <c r="D10" s="132"/>
      <c r="F10" s="116"/>
      <c r="G10" s="117"/>
      <c r="H10" s="117"/>
      <c r="I10" s="118"/>
    </row>
    <row r="11" spans="2:9" ht="284.25" customHeight="1">
      <c r="B11" s="74" t="s">
        <v>30</v>
      </c>
      <c r="C11" s="135" t="s">
        <v>213</v>
      </c>
      <c r="D11" s="136"/>
      <c r="F11" s="119"/>
      <c r="G11" s="120"/>
      <c r="H11" s="120"/>
      <c r="I11" s="121"/>
    </row>
    <row r="12" spans="2:9" ht="109.5" customHeight="1">
      <c r="B12" s="74" t="s">
        <v>31</v>
      </c>
      <c r="C12" s="128" t="s">
        <v>214</v>
      </c>
      <c r="D12" s="129"/>
      <c r="F12" s="10"/>
      <c r="G12" s="10"/>
      <c r="H12" s="10"/>
      <c r="I12" s="10"/>
    </row>
    <row r="13" spans="2:4" ht="51" customHeight="1">
      <c r="B13" s="74" t="s">
        <v>4</v>
      </c>
      <c r="C13" s="130" t="s">
        <v>381</v>
      </c>
      <c r="D13" s="131"/>
    </row>
    <row r="14" spans="2:9" ht="25.5">
      <c r="B14" s="74" t="s">
        <v>5</v>
      </c>
      <c r="C14" s="126" t="s">
        <v>225</v>
      </c>
      <c r="D14" s="126"/>
      <c r="F14" s="113" t="s">
        <v>25</v>
      </c>
      <c r="G14" s="114"/>
      <c r="H14" s="114"/>
      <c r="I14" s="115"/>
    </row>
    <row r="15" spans="2:9" ht="35.25" customHeight="1">
      <c r="B15" s="74" t="s">
        <v>22</v>
      </c>
      <c r="C15" s="139">
        <f>+H333</f>
        <v>31385229925.2</v>
      </c>
      <c r="D15" s="139"/>
      <c r="F15" s="116"/>
      <c r="G15" s="117"/>
      <c r="H15" s="117"/>
      <c r="I15" s="118"/>
    </row>
    <row r="16" spans="2:9" ht="25.5">
      <c r="B16" s="74" t="s">
        <v>23</v>
      </c>
      <c r="C16" s="137">
        <v>172480000</v>
      </c>
      <c r="D16" s="137"/>
      <c r="F16" s="116"/>
      <c r="G16" s="117"/>
      <c r="H16" s="117"/>
      <c r="I16" s="118"/>
    </row>
    <row r="17" spans="2:9" ht="25.5">
      <c r="B17" s="74" t="s">
        <v>24</v>
      </c>
      <c r="C17" s="137">
        <v>17248000</v>
      </c>
      <c r="D17" s="137"/>
      <c r="F17" s="116"/>
      <c r="G17" s="117"/>
      <c r="H17" s="117"/>
      <c r="I17" s="118"/>
    </row>
    <row r="18" spans="2:9" ht="26.25" thickBot="1">
      <c r="B18" s="75" t="s">
        <v>18</v>
      </c>
      <c r="C18" s="138">
        <v>41646</v>
      </c>
      <c r="D18" s="138"/>
      <c r="F18" s="119"/>
      <c r="G18" s="120"/>
      <c r="H18" s="120"/>
      <c r="I18" s="121"/>
    </row>
    <row r="19" spans="2:9" ht="13.5" thickTop="1">
      <c r="B19" s="76"/>
      <c r="C19" s="77"/>
      <c r="F19" s="10"/>
      <c r="G19" s="10"/>
      <c r="H19" s="10"/>
      <c r="I19" s="10"/>
    </row>
    <row r="20" spans="2:9" ht="12.75">
      <c r="B20" s="76"/>
      <c r="C20" s="77"/>
      <c r="F20" s="10"/>
      <c r="G20" s="10"/>
      <c r="H20" s="10"/>
      <c r="I20" s="10"/>
    </row>
    <row r="21" spans="2:4" ht="26.25" customHeight="1" thickBot="1">
      <c r="B21" s="133" t="s">
        <v>15</v>
      </c>
      <c r="C21" s="133"/>
      <c r="D21" s="133"/>
    </row>
    <row r="22" spans="2:12" s="28" customFormat="1" ht="38.25">
      <c r="B22" s="78" t="s">
        <v>27</v>
      </c>
      <c r="C22" s="79" t="s">
        <v>351</v>
      </c>
      <c r="D22" s="79" t="s">
        <v>17</v>
      </c>
      <c r="E22" s="79" t="s">
        <v>7</v>
      </c>
      <c r="F22" s="79" t="s">
        <v>8</v>
      </c>
      <c r="G22" s="79" t="s">
        <v>9</v>
      </c>
      <c r="H22" s="80" t="s">
        <v>10</v>
      </c>
      <c r="I22" s="79" t="s">
        <v>11</v>
      </c>
      <c r="J22" s="79" t="s">
        <v>12</v>
      </c>
      <c r="K22" s="79" t="s">
        <v>13</v>
      </c>
      <c r="L22" s="81" t="s">
        <v>14</v>
      </c>
    </row>
    <row r="23" spans="2:12" s="28" customFormat="1" ht="13.5" thickBot="1">
      <c r="B23" s="82"/>
      <c r="C23" s="83"/>
      <c r="D23" s="83"/>
      <c r="E23" s="83"/>
      <c r="F23" s="83"/>
      <c r="G23" s="83"/>
      <c r="H23" s="84"/>
      <c r="I23" s="83"/>
      <c r="J23" s="83"/>
      <c r="K23" s="83"/>
      <c r="L23" s="85"/>
    </row>
    <row r="24" spans="2:12" ht="57" thickTop="1">
      <c r="B24" s="51">
        <v>80111621</v>
      </c>
      <c r="C24" s="52" t="s">
        <v>33</v>
      </c>
      <c r="D24" s="53" t="s">
        <v>228</v>
      </c>
      <c r="E24" s="54" t="s">
        <v>211</v>
      </c>
      <c r="F24" s="55" t="s">
        <v>37</v>
      </c>
      <c r="G24" s="56" t="s">
        <v>238</v>
      </c>
      <c r="H24" s="57">
        <v>61952000</v>
      </c>
      <c r="I24" s="57">
        <f>+H24</f>
        <v>61952000</v>
      </c>
      <c r="J24" s="57" t="s">
        <v>356</v>
      </c>
      <c r="K24" s="58" t="s">
        <v>28</v>
      </c>
      <c r="L24" s="59" t="s">
        <v>222</v>
      </c>
    </row>
    <row r="25" spans="2:12" ht="56.25">
      <c r="B25" s="60">
        <v>80111621</v>
      </c>
      <c r="C25" s="46" t="s">
        <v>273</v>
      </c>
      <c r="D25" s="21" t="s">
        <v>228</v>
      </c>
      <c r="E25" s="13" t="s">
        <v>211</v>
      </c>
      <c r="F25" s="14" t="s">
        <v>37</v>
      </c>
      <c r="G25" s="25" t="s">
        <v>238</v>
      </c>
      <c r="H25" s="24">
        <v>23654400</v>
      </c>
      <c r="I25" s="24">
        <f aca="true" t="shared" si="0" ref="I25:I88">+H25</f>
        <v>23654400</v>
      </c>
      <c r="J25" s="24" t="s">
        <v>356</v>
      </c>
      <c r="K25" s="26" t="s">
        <v>28</v>
      </c>
      <c r="L25" s="61" t="s">
        <v>222</v>
      </c>
    </row>
    <row r="26" spans="2:12" ht="78.75">
      <c r="B26" s="60">
        <v>80111621</v>
      </c>
      <c r="C26" s="47" t="s">
        <v>274</v>
      </c>
      <c r="D26" s="21" t="s">
        <v>228</v>
      </c>
      <c r="E26" s="13" t="s">
        <v>211</v>
      </c>
      <c r="F26" s="14" t="s">
        <v>37</v>
      </c>
      <c r="G26" s="25" t="s">
        <v>238</v>
      </c>
      <c r="H26" s="24">
        <v>26470400</v>
      </c>
      <c r="I26" s="24">
        <f t="shared" si="0"/>
        <v>26470400</v>
      </c>
      <c r="J26" s="24" t="s">
        <v>356</v>
      </c>
      <c r="K26" s="26" t="s">
        <v>28</v>
      </c>
      <c r="L26" s="61" t="s">
        <v>222</v>
      </c>
    </row>
    <row r="27" spans="2:12" ht="45">
      <c r="B27" s="60">
        <v>80111621</v>
      </c>
      <c r="C27" s="46" t="s">
        <v>275</v>
      </c>
      <c r="D27" s="21" t="s">
        <v>228</v>
      </c>
      <c r="E27" s="13" t="s">
        <v>242</v>
      </c>
      <c r="F27" s="14" t="s">
        <v>37</v>
      </c>
      <c r="G27" s="25" t="s">
        <v>238</v>
      </c>
      <c r="H27" s="24">
        <v>39424000</v>
      </c>
      <c r="I27" s="24">
        <f t="shared" si="0"/>
        <v>39424000</v>
      </c>
      <c r="J27" s="24" t="s">
        <v>356</v>
      </c>
      <c r="K27" s="26" t="s">
        <v>28</v>
      </c>
      <c r="L27" s="61" t="s">
        <v>222</v>
      </c>
    </row>
    <row r="28" spans="2:12" ht="33.75">
      <c r="B28" s="60">
        <v>80111621</v>
      </c>
      <c r="C28" s="46" t="s">
        <v>276</v>
      </c>
      <c r="D28" s="21" t="s">
        <v>228</v>
      </c>
      <c r="E28" s="13" t="s">
        <v>244</v>
      </c>
      <c r="F28" s="14" t="s">
        <v>37</v>
      </c>
      <c r="G28" s="25" t="s">
        <v>238</v>
      </c>
      <c r="H28" s="24">
        <v>16384000</v>
      </c>
      <c r="I28" s="24">
        <f t="shared" si="0"/>
        <v>16384000</v>
      </c>
      <c r="J28" s="24" t="s">
        <v>356</v>
      </c>
      <c r="K28" s="26" t="s">
        <v>28</v>
      </c>
      <c r="L28" s="61" t="s">
        <v>222</v>
      </c>
    </row>
    <row r="29" spans="2:12" ht="33.75">
      <c r="B29" s="60">
        <v>80111621</v>
      </c>
      <c r="C29" s="46" t="s">
        <v>279</v>
      </c>
      <c r="D29" s="21" t="s">
        <v>228</v>
      </c>
      <c r="E29" s="13" t="s">
        <v>212</v>
      </c>
      <c r="F29" s="14" t="s">
        <v>37</v>
      </c>
      <c r="G29" s="25" t="s">
        <v>238</v>
      </c>
      <c r="H29" s="24">
        <f>28569600/2</f>
        <v>14284800</v>
      </c>
      <c r="I29" s="24">
        <f t="shared" si="0"/>
        <v>14284800</v>
      </c>
      <c r="J29" s="24" t="s">
        <v>356</v>
      </c>
      <c r="K29" s="26" t="s">
        <v>28</v>
      </c>
      <c r="L29" s="61" t="s">
        <v>222</v>
      </c>
    </row>
    <row r="30" spans="2:12" ht="33.75">
      <c r="B30" s="60">
        <v>80111621</v>
      </c>
      <c r="C30" s="46" t="s">
        <v>280</v>
      </c>
      <c r="D30" s="21" t="s">
        <v>228</v>
      </c>
      <c r="E30" s="13" t="s">
        <v>212</v>
      </c>
      <c r="F30" s="14" t="s">
        <v>37</v>
      </c>
      <c r="G30" s="25" t="s">
        <v>238</v>
      </c>
      <c r="H30" s="24">
        <f>28569600/2</f>
        <v>14284800</v>
      </c>
      <c r="I30" s="24">
        <f t="shared" si="0"/>
        <v>14284800</v>
      </c>
      <c r="J30" s="24" t="s">
        <v>356</v>
      </c>
      <c r="K30" s="26" t="s">
        <v>28</v>
      </c>
      <c r="L30" s="61" t="s">
        <v>222</v>
      </c>
    </row>
    <row r="31" spans="2:12" ht="56.25">
      <c r="B31" s="60">
        <v>80111621</v>
      </c>
      <c r="C31" s="46" t="s">
        <v>277</v>
      </c>
      <c r="D31" s="21" t="s">
        <v>228</v>
      </c>
      <c r="E31" s="13" t="s">
        <v>211</v>
      </c>
      <c r="F31" s="14" t="s">
        <v>37</v>
      </c>
      <c r="G31" s="25" t="s">
        <v>238</v>
      </c>
      <c r="H31" s="24">
        <v>26470400</v>
      </c>
      <c r="I31" s="24">
        <f t="shared" si="0"/>
        <v>26470400</v>
      </c>
      <c r="J31" s="24" t="s">
        <v>356</v>
      </c>
      <c r="K31" s="26" t="s">
        <v>28</v>
      </c>
      <c r="L31" s="61" t="s">
        <v>222</v>
      </c>
    </row>
    <row r="32" spans="2:12" ht="56.25">
      <c r="B32" s="60">
        <v>80111621</v>
      </c>
      <c r="C32" s="47" t="s">
        <v>286</v>
      </c>
      <c r="D32" s="21" t="s">
        <v>228</v>
      </c>
      <c r="E32" s="13" t="s">
        <v>210</v>
      </c>
      <c r="F32" s="14" t="s">
        <v>37</v>
      </c>
      <c r="G32" s="25" t="s">
        <v>238</v>
      </c>
      <c r="H32" s="24">
        <v>704409600</v>
      </c>
      <c r="I32" s="24">
        <f t="shared" si="0"/>
        <v>704409600</v>
      </c>
      <c r="J32" s="24" t="s">
        <v>356</v>
      </c>
      <c r="K32" s="26" t="s">
        <v>28</v>
      </c>
      <c r="L32" s="61" t="s">
        <v>222</v>
      </c>
    </row>
    <row r="33" spans="2:12" ht="33.75">
      <c r="B33" s="60">
        <v>80111621</v>
      </c>
      <c r="C33" s="46" t="s">
        <v>278</v>
      </c>
      <c r="D33" s="21" t="s">
        <v>228</v>
      </c>
      <c r="E33" s="13" t="s">
        <v>211</v>
      </c>
      <c r="F33" s="14" t="s">
        <v>37</v>
      </c>
      <c r="G33" s="25" t="s">
        <v>238</v>
      </c>
      <c r="H33" s="24">
        <v>35481600</v>
      </c>
      <c r="I33" s="24">
        <f t="shared" si="0"/>
        <v>35481600</v>
      </c>
      <c r="J33" s="24" t="s">
        <v>356</v>
      </c>
      <c r="K33" s="26" t="s">
        <v>28</v>
      </c>
      <c r="L33" s="61" t="s">
        <v>222</v>
      </c>
    </row>
    <row r="34" spans="1:12" ht="25.5">
      <c r="A34" s="22"/>
      <c r="B34" s="60">
        <v>12142005</v>
      </c>
      <c r="C34" s="46" t="s">
        <v>282</v>
      </c>
      <c r="D34" s="21" t="s">
        <v>232</v>
      </c>
      <c r="E34" s="13" t="s">
        <v>209</v>
      </c>
      <c r="F34" s="14" t="s">
        <v>229</v>
      </c>
      <c r="G34" s="25" t="s">
        <v>237</v>
      </c>
      <c r="H34" s="24">
        <v>80000000</v>
      </c>
      <c r="I34" s="24">
        <f t="shared" si="0"/>
        <v>80000000</v>
      </c>
      <c r="J34" s="24" t="s">
        <v>356</v>
      </c>
      <c r="K34" s="26" t="s">
        <v>28</v>
      </c>
      <c r="L34" s="61" t="s">
        <v>222</v>
      </c>
    </row>
    <row r="35" spans="1:12" ht="25.5">
      <c r="A35" s="22"/>
      <c r="B35" s="60">
        <v>41114411</v>
      </c>
      <c r="C35" s="46" t="s">
        <v>34</v>
      </c>
      <c r="D35" s="21" t="s">
        <v>228</v>
      </c>
      <c r="E35" s="13" t="s">
        <v>281</v>
      </c>
      <c r="F35" s="14" t="s">
        <v>37</v>
      </c>
      <c r="G35" s="25" t="s">
        <v>237</v>
      </c>
      <c r="H35" s="24">
        <v>750000000</v>
      </c>
      <c r="I35" s="24">
        <f t="shared" si="0"/>
        <v>750000000</v>
      </c>
      <c r="J35" s="24" t="s">
        <v>356</v>
      </c>
      <c r="K35" s="26" t="s">
        <v>28</v>
      </c>
      <c r="L35" s="61" t="s">
        <v>222</v>
      </c>
    </row>
    <row r="36" spans="1:12" ht="25.5">
      <c r="A36" s="22"/>
      <c r="B36" s="60">
        <v>41114411</v>
      </c>
      <c r="C36" s="46" t="s">
        <v>35</v>
      </c>
      <c r="D36" s="21" t="s">
        <v>232</v>
      </c>
      <c r="E36" s="13" t="s">
        <v>281</v>
      </c>
      <c r="F36" s="14" t="s">
        <v>229</v>
      </c>
      <c r="G36" s="25" t="s">
        <v>237</v>
      </c>
      <c r="H36" s="24">
        <v>132000000</v>
      </c>
      <c r="I36" s="24">
        <f t="shared" si="0"/>
        <v>132000000</v>
      </c>
      <c r="J36" s="24" t="s">
        <v>356</v>
      </c>
      <c r="K36" s="26" t="s">
        <v>28</v>
      </c>
      <c r="L36" s="61" t="s">
        <v>222</v>
      </c>
    </row>
    <row r="37" spans="2:12" ht="45">
      <c r="B37" s="60">
        <v>80111621</v>
      </c>
      <c r="C37" s="46" t="s">
        <v>283</v>
      </c>
      <c r="D37" s="21" t="s">
        <v>228</v>
      </c>
      <c r="E37" s="13" t="s">
        <v>211</v>
      </c>
      <c r="F37" s="14" t="s">
        <v>37</v>
      </c>
      <c r="G37" s="25" t="s">
        <v>237</v>
      </c>
      <c r="H37" s="24">
        <v>45056000</v>
      </c>
      <c r="I37" s="24">
        <f t="shared" si="0"/>
        <v>45056000</v>
      </c>
      <c r="J37" s="24" t="s">
        <v>356</v>
      </c>
      <c r="K37" s="26" t="s">
        <v>28</v>
      </c>
      <c r="L37" s="61" t="s">
        <v>222</v>
      </c>
    </row>
    <row r="38" spans="2:12" ht="45">
      <c r="B38" s="60">
        <v>80111621</v>
      </c>
      <c r="C38" s="46" t="s">
        <v>284</v>
      </c>
      <c r="D38" s="21" t="s">
        <v>228</v>
      </c>
      <c r="E38" s="13" t="s">
        <v>211</v>
      </c>
      <c r="F38" s="14" t="s">
        <v>37</v>
      </c>
      <c r="G38" s="25" t="s">
        <v>237</v>
      </c>
      <c r="H38" s="24">
        <v>45056000</v>
      </c>
      <c r="I38" s="24">
        <f t="shared" si="0"/>
        <v>45056000</v>
      </c>
      <c r="J38" s="24" t="s">
        <v>356</v>
      </c>
      <c r="K38" s="26" t="s">
        <v>28</v>
      </c>
      <c r="L38" s="61" t="s">
        <v>222</v>
      </c>
    </row>
    <row r="39" spans="2:12" s="38" customFormat="1" ht="25.5">
      <c r="B39" s="60">
        <v>80111621</v>
      </c>
      <c r="C39" s="46" t="s">
        <v>285</v>
      </c>
      <c r="D39" s="21" t="s">
        <v>228</v>
      </c>
      <c r="E39" s="13" t="s">
        <v>211</v>
      </c>
      <c r="F39" s="14" t="s">
        <v>37</v>
      </c>
      <c r="G39" s="25" t="s">
        <v>237</v>
      </c>
      <c r="H39" s="24">
        <v>45056000</v>
      </c>
      <c r="I39" s="24">
        <f t="shared" si="0"/>
        <v>45056000</v>
      </c>
      <c r="J39" s="24" t="s">
        <v>356</v>
      </c>
      <c r="K39" s="26" t="s">
        <v>28</v>
      </c>
      <c r="L39" s="61" t="s">
        <v>222</v>
      </c>
    </row>
    <row r="40" spans="2:12" ht="33.75">
      <c r="B40" s="60">
        <v>80111621</v>
      </c>
      <c r="C40" s="46" t="s">
        <v>36</v>
      </c>
      <c r="D40" s="21" t="s">
        <v>228</v>
      </c>
      <c r="E40" s="13" t="s">
        <v>211</v>
      </c>
      <c r="F40" s="14" t="s">
        <v>37</v>
      </c>
      <c r="G40" s="25" t="s">
        <v>237</v>
      </c>
      <c r="H40" s="24">
        <v>50688000</v>
      </c>
      <c r="I40" s="24">
        <f t="shared" si="0"/>
        <v>50688000</v>
      </c>
      <c r="J40" s="24" t="s">
        <v>356</v>
      </c>
      <c r="K40" s="26" t="s">
        <v>28</v>
      </c>
      <c r="L40" s="61" t="s">
        <v>222</v>
      </c>
    </row>
    <row r="41" spans="2:12" ht="45">
      <c r="B41" s="60">
        <v>80111621</v>
      </c>
      <c r="C41" s="46" t="s">
        <v>38</v>
      </c>
      <c r="D41" s="21" t="s">
        <v>228</v>
      </c>
      <c r="E41" s="13" t="s">
        <v>61</v>
      </c>
      <c r="F41" s="14" t="s">
        <v>37</v>
      </c>
      <c r="G41" s="25" t="s">
        <v>237</v>
      </c>
      <c r="H41" s="34">
        <v>60000000</v>
      </c>
      <c r="I41" s="24">
        <f t="shared" si="0"/>
        <v>60000000</v>
      </c>
      <c r="J41" s="24" t="s">
        <v>356</v>
      </c>
      <c r="K41" s="26" t="s">
        <v>28</v>
      </c>
      <c r="L41" s="61" t="s">
        <v>223</v>
      </c>
    </row>
    <row r="42" spans="2:12" ht="45">
      <c r="B42" s="60">
        <v>80111621</v>
      </c>
      <c r="C42" s="46" t="s">
        <v>39</v>
      </c>
      <c r="D42" s="21" t="s">
        <v>228</v>
      </c>
      <c r="E42" s="13" t="s">
        <v>61</v>
      </c>
      <c r="F42" s="14" t="s">
        <v>37</v>
      </c>
      <c r="G42" s="25" t="s">
        <v>237</v>
      </c>
      <c r="H42" s="34">
        <v>60000000</v>
      </c>
      <c r="I42" s="24">
        <f t="shared" si="0"/>
        <v>60000000</v>
      </c>
      <c r="J42" s="24" t="s">
        <v>356</v>
      </c>
      <c r="K42" s="26" t="s">
        <v>28</v>
      </c>
      <c r="L42" s="61" t="s">
        <v>223</v>
      </c>
    </row>
    <row r="43" spans="2:12" ht="25.5">
      <c r="B43" s="60">
        <v>41104007</v>
      </c>
      <c r="C43" s="46" t="s">
        <v>40</v>
      </c>
      <c r="D43" s="21" t="s">
        <v>234</v>
      </c>
      <c r="E43" s="13" t="s">
        <v>209</v>
      </c>
      <c r="F43" s="14" t="s">
        <v>229</v>
      </c>
      <c r="G43" s="25" t="s">
        <v>237</v>
      </c>
      <c r="H43" s="34">
        <v>70000000</v>
      </c>
      <c r="I43" s="24">
        <f t="shared" si="0"/>
        <v>70000000</v>
      </c>
      <c r="J43" s="24" t="s">
        <v>356</v>
      </c>
      <c r="K43" s="26" t="s">
        <v>28</v>
      </c>
      <c r="L43" s="61" t="s">
        <v>223</v>
      </c>
    </row>
    <row r="44" spans="2:12" ht="25.5">
      <c r="B44" s="60">
        <v>41104019</v>
      </c>
      <c r="C44" s="46" t="s">
        <v>41</v>
      </c>
      <c r="D44" s="21" t="s">
        <v>227</v>
      </c>
      <c r="E44" s="13" t="s">
        <v>59</v>
      </c>
      <c r="F44" s="14" t="s">
        <v>58</v>
      </c>
      <c r="G44" s="25" t="s">
        <v>237</v>
      </c>
      <c r="H44" s="34">
        <v>3000000</v>
      </c>
      <c r="I44" s="24">
        <f t="shared" si="0"/>
        <v>3000000</v>
      </c>
      <c r="J44" s="24" t="s">
        <v>356</v>
      </c>
      <c r="K44" s="26" t="s">
        <v>28</v>
      </c>
      <c r="L44" s="61" t="s">
        <v>223</v>
      </c>
    </row>
    <row r="45" spans="2:12" ht="25.5">
      <c r="B45" s="60">
        <v>90111601</v>
      </c>
      <c r="C45" s="46" t="s">
        <v>42</v>
      </c>
      <c r="D45" s="21" t="s">
        <v>228</v>
      </c>
      <c r="E45" s="13" t="s">
        <v>281</v>
      </c>
      <c r="F45" s="14" t="s">
        <v>58</v>
      </c>
      <c r="G45" s="25" t="s">
        <v>237</v>
      </c>
      <c r="H45" s="34">
        <v>15000000</v>
      </c>
      <c r="I45" s="24">
        <f t="shared" si="0"/>
        <v>15000000</v>
      </c>
      <c r="J45" s="24" t="s">
        <v>356</v>
      </c>
      <c r="K45" s="26" t="s">
        <v>28</v>
      </c>
      <c r="L45" s="61" t="s">
        <v>223</v>
      </c>
    </row>
    <row r="46" spans="2:12" ht="45">
      <c r="B46" s="60">
        <v>80111621</v>
      </c>
      <c r="C46" s="46" t="s">
        <v>43</v>
      </c>
      <c r="D46" s="21" t="s">
        <v>228</v>
      </c>
      <c r="E46" s="13" t="s">
        <v>61</v>
      </c>
      <c r="F46" s="14" t="s">
        <v>37</v>
      </c>
      <c r="G46" s="25" t="s">
        <v>238</v>
      </c>
      <c r="H46" s="34">
        <v>65000000</v>
      </c>
      <c r="I46" s="24">
        <f t="shared" si="0"/>
        <v>65000000</v>
      </c>
      <c r="J46" s="24" t="s">
        <v>356</v>
      </c>
      <c r="K46" s="26" t="s">
        <v>28</v>
      </c>
      <c r="L46" s="61" t="s">
        <v>223</v>
      </c>
    </row>
    <row r="47" spans="2:12" ht="45">
      <c r="B47" s="60">
        <v>80111621</v>
      </c>
      <c r="C47" s="46" t="s">
        <v>44</v>
      </c>
      <c r="D47" s="21" t="s">
        <v>228</v>
      </c>
      <c r="E47" s="13" t="s">
        <v>61</v>
      </c>
      <c r="F47" s="14" t="s">
        <v>37</v>
      </c>
      <c r="G47" s="25" t="s">
        <v>238</v>
      </c>
      <c r="H47" s="34">
        <v>65000000</v>
      </c>
      <c r="I47" s="24">
        <f t="shared" si="0"/>
        <v>65000000</v>
      </c>
      <c r="J47" s="24" t="s">
        <v>356</v>
      </c>
      <c r="K47" s="26" t="s">
        <v>28</v>
      </c>
      <c r="L47" s="61" t="s">
        <v>223</v>
      </c>
    </row>
    <row r="48" spans="1:12" s="86" customFormat="1" ht="56.25">
      <c r="A48" s="22"/>
      <c r="B48" s="60">
        <v>80111621</v>
      </c>
      <c r="C48" s="46" t="s">
        <v>156</v>
      </c>
      <c r="D48" s="21" t="s">
        <v>228</v>
      </c>
      <c r="E48" s="13" t="s">
        <v>61</v>
      </c>
      <c r="F48" s="14" t="s">
        <v>37</v>
      </c>
      <c r="G48" s="25" t="s">
        <v>238</v>
      </c>
      <c r="H48" s="34">
        <v>65000000</v>
      </c>
      <c r="I48" s="24">
        <f t="shared" si="0"/>
        <v>65000000</v>
      </c>
      <c r="J48" s="24" t="s">
        <v>356</v>
      </c>
      <c r="K48" s="26" t="s">
        <v>28</v>
      </c>
      <c r="L48" s="61" t="s">
        <v>223</v>
      </c>
    </row>
    <row r="49" spans="1:12" ht="45">
      <c r="A49" s="22"/>
      <c r="B49" s="60">
        <v>80111621</v>
      </c>
      <c r="C49" s="46" t="s">
        <v>157</v>
      </c>
      <c r="D49" s="21" t="s">
        <v>228</v>
      </c>
      <c r="E49" s="13" t="s">
        <v>61</v>
      </c>
      <c r="F49" s="14" t="s">
        <v>37</v>
      </c>
      <c r="G49" s="25" t="s">
        <v>238</v>
      </c>
      <c r="H49" s="34">
        <v>63000000</v>
      </c>
      <c r="I49" s="24">
        <f t="shared" si="0"/>
        <v>63000000</v>
      </c>
      <c r="J49" s="24" t="s">
        <v>356</v>
      </c>
      <c r="K49" s="26" t="s">
        <v>28</v>
      </c>
      <c r="L49" s="61" t="s">
        <v>223</v>
      </c>
    </row>
    <row r="50" spans="1:12" ht="45">
      <c r="A50" s="22"/>
      <c r="B50" s="60">
        <v>80111621</v>
      </c>
      <c r="C50" s="46" t="s">
        <v>158</v>
      </c>
      <c r="D50" s="21" t="s">
        <v>228</v>
      </c>
      <c r="E50" s="13" t="s">
        <v>61</v>
      </c>
      <c r="F50" s="14" t="s">
        <v>37</v>
      </c>
      <c r="G50" s="25" t="s">
        <v>238</v>
      </c>
      <c r="H50" s="34">
        <v>63000000</v>
      </c>
      <c r="I50" s="24">
        <f t="shared" si="0"/>
        <v>63000000</v>
      </c>
      <c r="J50" s="24" t="s">
        <v>356</v>
      </c>
      <c r="K50" s="26" t="s">
        <v>28</v>
      </c>
      <c r="L50" s="61" t="s">
        <v>223</v>
      </c>
    </row>
    <row r="51" spans="2:12" ht="33.75">
      <c r="B51" s="60">
        <v>80111621</v>
      </c>
      <c r="C51" s="46" t="s">
        <v>159</v>
      </c>
      <c r="D51" s="21" t="s">
        <v>228</v>
      </c>
      <c r="E51" s="13" t="s">
        <v>61</v>
      </c>
      <c r="F51" s="14" t="s">
        <v>37</v>
      </c>
      <c r="G51" s="25" t="s">
        <v>238</v>
      </c>
      <c r="H51" s="34">
        <v>70000000</v>
      </c>
      <c r="I51" s="24">
        <f t="shared" si="0"/>
        <v>70000000</v>
      </c>
      <c r="J51" s="24" t="s">
        <v>356</v>
      </c>
      <c r="K51" s="26" t="s">
        <v>28</v>
      </c>
      <c r="L51" s="61" t="s">
        <v>223</v>
      </c>
    </row>
    <row r="52" spans="2:12" ht="56.25">
      <c r="B52" s="60">
        <v>80111621</v>
      </c>
      <c r="C52" s="46" t="s">
        <v>160</v>
      </c>
      <c r="D52" s="21" t="s">
        <v>228</v>
      </c>
      <c r="E52" s="13" t="s">
        <v>61</v>
      </c>
      <c r="F52" s="14" t="s">
        <v>37</v>
      </c>
      <c r="G52" s="25" t="s">
        <v>238</v>
      </c>
      <c r="H52" s="34">
        <v>63000000</v>
      </c>
      <c r="I52" s="24">
        <f t="shared" si="0"/>
        <v>63000000</v>
      </c>
      <c r="J52" s="24" t="s">
        <v>356</v>
      </c>
      <c r="K52" s="26" t="s">
        <v>28</v>
      </c>
      <c r="L52" s="61" t="s">
        <v>223</v>
      </c>
    </row>
    <row r="53" spans="2:12" ht="45">
      <c r="B53" s="60">
        <v>80111621</v>
      </c>
      <c r="C53" s="46" t="s">
        <v>161</v>
      </c>
      <c r="D53" s="21" t="s">
        <v>228</v>
      </c>
      <c r="E53" s="13" t="s">
        <v>61</v>
      </c>
      <c r="F53" s="14" t="s">
        <v>37</v>
      </c>
      <c r="G53" s="25" t="s">
        <v>238</v>
      </c>
      <c r="H53" s="34">
        <v>63000000</v>
      </c>
      <c r="I53" s="24">
        <f t="shared" si="0"/>
        <v>63000000</v>
      </c>
      <c r="J53" s="24" t="s">
        <v>356</v>
      </c>
      <c r="K53" s="26" t="s">
        <v>28</v>
      </c>
      <c r="L53" s="61" t="s">
        <v>223</v>
      </c>
    </row>
    <row r="54" spans="2:12" s="87" customFormat="1" ht="45">
      <c r="B54" s="60">
        <v>80111621</v>
      </c>
      <c r="C54" s="46" t="s">
        <v>162</v>
      </c>
      <c r="D54" s="21" t="s">
        <v>228</v>
      </c>
      <c r="E54" s="13" t="s">
        <v>61</v>
      </c>
      <c r="F54" s="14" t="s">
        <v>37</v>
      </c>
      <c r="G54" s="25" t="s">
        <v>238</v>
      </c>
      <c r="H54" s="34">
        <v>63000000</v>
      </c>
      <c r="I54" s="24">
        <f t="shared" si="0"/>
        <v>63000000</v>
      </c>
      <c r="J54" s="24" t="s">
        <v>356</v>
      </c>
      <c r="K54" s="26" t="s">
        <v>28</v>
      </c>
      <c r="L54" s="61" t="s">
        <v>223</v>
      </c>
    </row>
    <row r="55" spans="2:12" s="87" customFormat="1" ht="56.25">
      <c r="B55" s="60">
        <v>80111621</v>
      </c>
      <c r="C55" s="46" t="s">
        <v>163</v>
      </c>
      <c r="D55" s="21" t="s">
        <v>228</v>
      </c>
      <c r="E55" s="13" t="s">
        <v>61</v>
      </c>
      <c r="F55" s="14" t="s">
        <v>37</v>
      </c>
      <c r="G55" s="25" t="s">
        <v>238</v>
      </c>
      <c r="H55" s="34">
        <v>63000000</v>
      </c>
      <c r="I55" s="24">
        <f t="shared" si="0"/>
        <v>63000000</v>
      </c>
      <c r="J55" s="24" t="s">
        <v>356</v>
      </c>
      <c r="K55" s="26" t="s">
        <v>28</v>
      </c>
      <c r="L55" s="61" t="s">
        <v>223</v>
      </c>
    </row>
    <row r="56" spans="2:12" ht="45">
      <c r="B56" s="60">
        <v>80111621</v>
      </c>
      <c r="C56" s="46" t="s">
        <v>164</v>
      </c>
      <c r="D56" s="21" t="s">
        <v>228</v>
      </c>
      <c r="E56" s="13" t="s">
        <v>61</v>
      </c>
      <c r="F56" s="14" t="s">
        <v>37</v>
      </c>
      <c r="G56" s="25" t="s">
        <v>238</v>
      </c>
      <c r="H56" s="34">
        <v>63000000</v>
      </c>
      <c r="I56" s="24">
        <f t="shared" si="0"/>
        <v>63000000</v>
      </c>
      <c r="J56" s="24" t="s">
        <v>356</v>
      </c>
      <c r="K56" s="26" t="s">
        <v>28</v>
      </c>
      <c r="L56" s="61" t="s">
        <v>223</v>
      </c>
    </row>
    <row r="57" spans="2:12" s="38" customFormat="1" ht="56.25">
      <c r="B57" s="60">
        <v>80111621</v>
      </c>
      <c r="C57" s="46" t="s">
        <v>165</v>
      </c>
      <c r="D57" s="21" t="s">
        <v>228</v>
      </c>
      <c r="E57" s="13" t="s">
        <v>61</v>
      </c>
      <c r="F57" s="14" t="s">
        <v>37</v>
      </c>
      <c r="G57" s="25" t="s">
        <v>238</v>
      </c>
      <c r="H57" s="34">
        <v>63000000</v>
      </c>
      <c r="I57" s="24">
        <f t="shared" si="0"/>
        <v>63000000</v>
      </c>
      <c r="J57" s="24" t="s">
        <v>356</v>
      </c>
      <c r="K57" s="26" t="s">
        <v>28</v>
      </c>
      <c r="L57" s="61" t="s">
        <v>223</v>
      </c>
    </row>
    <row r="58" spans="1:12" ht="25.5">
      <c r="A58" s="22"/>
      <c r="B58" s="60">
        <v>41113301</v>
      </c>
      <c r="C58" s="46" t="s">
        <v>311</v>
      </c>
      <c r="D58" s="21" t="s">
        <v>231</v>
      </c>
      <c r="E58" s="13" t="s">
        <v>60</v>
      </c>
      <c r="F58" s="14" t="s">
        <v>229</v>
      </c>
      <c r="G58" s="25" t="s">
        <v>237</v>
      </c>
      <c r="H58" s="34">
        <v>90000000</v>
      </c>
      <c r="I58" s="24">
        <f t="shared" si="0"/>
        <v>90000000</v>
      </c>
      <c r="J58" s="24" t="s">
        <v>356</v>
      </c>
      <c r="K58" s="26" t="s">
        <v>28</v>
      </c>
      <c r="L58" s="61" t="s">
        <v>223</v>
      </c>
    </row>
    <row r="59" spans="2:12" ht="56.25">
      <c r="B59" s="60">
        <v>41111723</v>
      </c>
      <c r="C59" s="46" t="s">
        <v>45</v>
      </c>
      <c r="D59" s="21" t="s">
        <v>231</v>
      </c>
      <c r="E59" s="13" t="s">
        <v>60</v>
      </c>
      <c r="F59" s="14" t="s">
        <v>229</v>
      </c>
      <c r="G59" s="25" t="s">
        <v>237</v>
      </c>
      <c r="H59" s="34">
        <v>90000000</v>
      </c>
      <c r="I59" s="24">
        <f t="shared" si="0"/>
        <v>90000000</v>
      </c>
      <c r="J59" s="24" t="s">
        <v>356</v>
      </c>
      <c r="K59" s="26" t="s">
        <v>28</v>
      </c>
      <c r="L59" s="61" t="s">
        <v>223</v>
      </c>
    </row>
    <row r="60" spans="2:12" ht="25.5">
      <c r="B60" s="60">
        <v>41121510</v>
      </c>
      <c r="C60" s="46" t="s">
        <v>46</v>
      </c>
      <c r="D60" s="21" t="s">
        <v>231</v>
      </c>
      <c r="E60" s="13" t="s">
        <v>60</v>
      </c>
      <c r="F60" s="14" t="s">
        <v>229</v>
      </c>
      <c r="G60" s="25" t="s">
        <v>237</v>
      </c>
      <c r="H60" s="34">
        <v>30000000</v>
      </c>
      <c r="I60" s="24">
        <f t="shared" si="0"/>
        <v>30000000</v>
      </c>
      <c r="J60" s="24" t="s">
        <v>356</v>
      </c>
      <c r="K60" s="26" t="s">
        <v>28</v>
      </c>
      <c r="L60" s="61" t="s">
        <v>223</v>
      </c>
    </row>
    <row r="61" spans="2:12" ht="25.5">
      <c r="B61" s="60">
        <v>39121436</v>
      </c>
      <c r="C61" s="46" t="s">
        <v>47</v>
      </c>
      <c r="D61" s="21" t="s">
        <v>230</v>
      </c>
      <c r="E61" s="13" t="s">
        <v>60</v>
      </c>
      <c r="F61" s="14" t="s">
        <v>229</v>
      </c>
      <c r="G61" s="25" t="s">
        <v>237</v>
      </c>
      <c r="H61" s="34">
        <v>30000000</v>
      </c>
      <c r="I61" s="24">
        <f t="shared" si="0"/>
        <v>30000000</v>
      </c>
      <c r="J61" s="24" t="s">
        <v>356</v>
      </c>
      <c r="K61" s="26" t="s">
        <v>28</v>
      </c>
      <c r="L61" s="61" t="s">
        <v>223</v>
      </c>
    </row>
    <row r="62" spans="1:12" ht="25.5">
      <c r="A62" s="22"/>
      <c r="B62" s="60">
        <v>12161503</v>
      </c>
      <c r="C62" s="46" t="s">
        <v>48</v>
      </c>
      <c r="D62" s="21" t="s">
        <v>230</v>
      </c>
      <c r="E62" s="13" t="s">
        <v>60</v>
      </c>
      <c r="F62" s="14" t="s">
        <v>229</v>
      </c>
      <c r="G62" s="25" t="s">
        <v>237</v>
      </c>
      <c r="H62" s="34">
        <v>30000000</v>
      </c>
      <c r="I62" s="24">
        <f t="shared" si="0"/>
        <v>30000000</v>
      </c>
      <c r="J62" s="24" t="s">
        <v>356</v>
      </c>
      <c r="K62" s="26" t="s">
        <v>28</v>
      </c>
      <c r="L62" s="61" t="s">
        <v>223</v>
      </c>
    </row>
    <row r="63" spans="2:12" ht="25.5">
      <c r="B63" s="60">
        <v>81101706</v>
      </c>
      <c r="C63" s="46" t="s">
        <v>49</v>
      </c>
      <c r="D63" s="21" t="s">
        <v>234</v>
      </c>
      <c r="E63" s="88" t="s">
        <v>60</v>
      </c>
      <c r="F63" s="14" t="s">
        <v>229</v>
      </c>
      <c r="G63" s="25" t="s">
        <v>237</v>
      </c>
      <c r="H63" s="34">
        <v>100000000</v>
      </c>
      <c r="I63" s="24">
        <f t="shared" si="0"/>
        <v>100000000</v>
      </c>
      <c r="J63" s="24" t="s">
        <v>356</v>
      </c>
      <c r="K63" s="26" t="s">
        <v>28</v>
      </c>
      <c r="L63" s="61" t="s">
        <v>223</v>
      </c>
    </row>
    <row r="64" spans="2:12" ht="67.5">
      <c r="B64" s="60">
        <v>80111621</v>
      </c>
      <c r="C64" s="46" t="s">
        <v>50</v>
      </c>
      <c r="D64" s="21" t="s">
        <v>228</v>
      </c>
      <c r="E64" s="13" t="s">
        <v>212</v>
      </c>
      <c r="F64" s="14" t="s">
        <v>37</v>
      </c>
      <c r="G64" s="25" t="s">
        <v>238</v>
      </c>
      <c r="H64" s="34">
        <v>40000000</v>
      </c>
      <c r="I64" s="24">
        <f t="shared" si="0"/>
        <v>40000000</v>
      </c>
      <c r="J64" s="24" t="s">
        <v>356</v>
      </c>
      <c r="K64" s="26" t="s">
        <v>28</v>
      </c>
      <c r="L64" s="61" t="s">
        <v>223</v>
      </c>
    </row>
    <row r="65" spans="2:12" ht="33.75">
      <c r="B65" s="60">
        <v>41104003</v>
      </c>
      <c r="C65" s="46" t="s">
        <v>51</v>
      </c>
      <c r="D65" s="21" t="s">
        <v>228</v>
      </c>
      <c r="E65" s="13" t="s">
        <v>166</v>
      </c>
      <c r="F65" s="14" t="s">
        <v>37</v>
      </c>
      <c r="G65" s="25" t="s">
        <v>237</v>
      </c>
      <c r="H65" s="34">
        <v>25000000</v>
      </c>
      <c r="I65" s="24">
        <f t="shared" si="0"/>
        <v>25000000</v>
      </c>
      <c r="J65" s="24" t="s">
        <v>356</v>
      </c>
      <c r="K65" s="26" t="s">
        <v>28</v>
      </c>
      <c r="L65" s="61" t="s">
        <v>223</v>
      </c>
    </row>
    <row r="66" spans="2:12" ht="45">
      <c r="B66" s="60">
        <v>80111621</v>
      </c>
      <c r="C66" s="46" t="s">
        <v>52</v>
      </c>
      <c r="D66" s="21" t="s">
        <v>228</v>
      </c>
      <c r="E66" s="13" t="s">
        <v>210</v>
      </c>
      <c r="F66" s="14" t="s">
        <v>229</v>
      </c>
      <c r="G66" s="25" t="s">
        <v>238</v>
      </c>
      <c r="H66" s="34">
        <v>25000000</v>
      </c>
      <c r="I66" s="24">
        <f t="shared" si="0"/>
        <v>25000000</v>
      </c>
      <c r="J66" s="24" t="s">
        <v>356</v>
      </c>
      <c r="K66" s="26" t="s">
        <v>28</v>
      </c>
      <c r="L66" s="61" t="s">
        <v>223</v>
      </c>
    </row>
    <row r="67" spans="2:12" ht="45">
      <c r="B67" s="60">
        <v>80111621</v>
      </c>
      <c r="C67" s="46" t="s">
        <v>53</v>
      </c>
      <c r="D67" s="21" t="s">
        <v>228</v>
      </c>
      <c r="E67" s="13" t="s">
        <v>61</v>
      </c>
      <c r="F67" s="14" t="s">
        <v>37</v>
      </c>
      <c r="G67" s="25" t="s">
        <v>237</v>
      </c>
      <c r="H67" s="34">
        <v>40000000</v>
      </c>
      <c r="I67" s="24">
        <f t="shared" si="0"/>
        <v>40000000</v>
      </c>
      <c r="J67" s="24" t="s">
        <v>356</v>
      </c>
      <c r="K67" s="26" t="s">
        <v>28</v>
      </c>
      <c r="L67" s="61" t="s">
        <v>223</v>
      </c>
    </row>
    <row r="68" spans="2:12" ht="33.75">
      <c r="B68" s="60">
        <v>80111621</v>
      </c>
      <c r="C68" s="46" t="s">
        <v>54</v>
      </c>
      <c r="D68" s="21" t="s">
        <v>228</v>
      </c>
      <c r="E68" s="13" t="s">
        <v>61</v>
      </c>
      <c r="F68" s="14" t="s">
        <v>37</v>
      </c>
      <c r="G68" s="25" t="s">
        <v>237</v>
      </c>
      <c r="H68" s="34">
        <v>35000000</v>
      </c>
      <c r="I68" s="24">
        <f t="shared" si="0"/>
        <v>35000000</v>
      </c>
      <c r="J68" s="24" t="s">
        <v>356</v>
      </c>
      <c r="K68" s="26" t="s">
        <v>28</v>
      </c>
      <c r="L68" s="61" t="s">
        <v>223</v>
      </c>
    </row>
    <row r="69" spans="1:12" ht="25.5">
      <c r="A69" s="22"/>
      <c r="B69" s="60">
        <v>76121902</v>
      </c>
      <c r="C69" s="46" t="s">
        <v>312</v>
      </c>
      <c r="D69" s="21" t="s">
        <v>230</v>
      </c>
      <c r="E69" s="13" t="s">
        <v>210</v>
      </c>
      <c r="F69" s="14" t="s">
        <v>58</v>
      </c>
      <c r="G69" s="25" t="s">
        <v>237</v>
      </c>
      <c r="H69" s="34">
        <v>3000000</v>
      </c>
      <c r="I69" s="24">
        <f t="shared" si="0"/>
        <v>3000000</v>
      </c>
      <c r="J69" s="24" t="s">
        <v>356</v>
      </c>
      <c r="K69" s="26" t="s">
        <v>28</v>
      </c>
      <c r="L69" s="61" t="s">
        <v>223</v>
      </c>
    </row>
    <row r="70" spans="2:12" ht="25.5">
      <c r="B70" s="60">
        <v>80111621</v>
      </c>
      <c r="C70" s="46" t="s">
        <v>55</v>
      </c>
      <c r="D70" s="21" t="s">
        <v>227</v>
      </c>
      <c r="E70" s="13" t="s">
        <v>59</v>
      </c>
      <c r="F70" s="14" t="s">
        <v>58</v>
      </c>
      <c r="G70" s="25" t="s">
        <v>237</v>
      </c>
      <c r="H70" s="34">
        <v>4000000</v>
      </c>
      <c r="I70" s="24">
        <f t="shared" si="0"/>
        <v>4000000</v>
      </c>
      <c r="J70" s="24" t="s">
        <v>356</v>
      </c>
      <c r="K70" s="26" t="s">
        <v>28</v>
      </c>
      <c r="L70" s="61" t="s">
        <v>223</v>
      </c>
    </row>
    <row r="71" spans="2:12" ht="25.5">
      <c r="B71" s="60">
        <v>45121504</v>
      </c>
      <c r="C71" s="46" t="s">
        <v>56</v>
      </c>
      <c r="D71" s="21" t="s">
        <v>227</v>
      </c>
      <c r="E71" s="13" t="s">
        <v>60</v>
      </c>
      <c r="F71" s="14" t="s">
        <v>58</v>
      </c>
      <c r="G71" s="25" t="s">
        <v>237</v>
      </c>
      <c r="H71" s="34">
        <v>8500000</v>
      </c>
      <c r="I71" s="24">
        <f t="shared" si="0"/>
        <v>8500000</v>
      </c>
      <c r="J71" s="24" t="s">
        <v>356</v>
      </c>
      <c r="K71" s="26" t="s">
        <v>28</v>
      </c>
      <c r="L71" s="61" t="s">
        <v>223</v>
      </c>
    </row>
    <row r="72" spans="1:12" ht="56.25">
      <c r="A72" s="22"/>
      <c r="B72" s="60">
        <v>80111621</v>
      </c>
      <c r="C72" s="46" t="s">
        <v>62</v>
      </c>
      <c r="D72" s="21" t="s">
        <v>227</v>
      </c>
      <c r="E72" s="13" t="s">
        <v>243</v>
      </c>
      <c r="F72" s="14" t="s">
        <v>63</v>
      </c>
      <c r="G72" s="25" t="s">
        <v>238</v>
      </c>
      <c r="H72" s="12">
        <f>200000000-53900000</f>
        <v>146100000</v>
      </c>
      <c r="I72" s="24">
        <f t="shared" si="0"/>
        <v>146100000</v>
      </c>
      <c r="J72" s="24" t="s">
        <v>356</v>
      </c>
      <c r="K72" s="26" t="s">
        <v>28</v>
      </c>
      <c r="L72" s="62" t="s">
        <v>313</v>
      </c>
    </row>
    <row r="73" spans="1:12" ht="22.5">
      <c r="A73" s="22"/>
      <c r="B73" s="60">
        <v>80111621</v>
      </c>
      <c r="C73" s="46" t="s">
        <v>315</v>
      </c>
      <c r="D73" s="21" t="s">
        <v>228</v>
      </c>
      <c r="E73" s="13" t="s">
        <v>211</v>
      </c>
      <c r="F73" s="14" t="s">
        <v>37</v>
      </c>
      <c r="G73" s="25" t="s">
        <v>238</v>
      </c>
      <c r="H73" s="12">
        <f>4900000*11</f>
        <v>53900000</v>
      </c>
      <c r="I73" s="24">
        <f t="shared" si="0"/>
        <v>53900000</v>
      </c>
      <c r="J73" s="24" t="s">
        <v>356</v>
      </c>
      <c r="K73" s="26" t="s">
        <v>28</v>
      </c>
      <c r="L73" s="62" t="s">
        <v>313</v>
      </c>
    </row>
    <row r="74" spans="1:12" ht="33.75">
      <c r="A74" s="22"/>
      <c r="B74" s="60">
        <v>80111621</v>
      </c>
      <c r="C74" s="46" t="s">
        <v>314</v>
      </c>
      <c r="D74" s="21" t="s">
        <v>234</v>
      </c>
      <c r="E74" s="13" t="s">
        <v>245</v>
      </c>
      <c r="F74" s="14" t="s">
        <v>63</v>
      </c>
      <c r="G74" s="25" t="s">
        <v>238</v>
      </c>
      <c r="H74" s="12">
        <v>80000000</v>
      </c>
      <c r="I74" s="24">
        <f t="shared" si="0"/>
        <v>80000000</v>
      </c>
      <c r="J74" s="24" t="s">
        <v>356</v>
      </c>
      <c r="K74" s="26" t="s">
        <v>28</v>
      </c>
      <c r="L74" s="62" t="s">
        <v>313</v>
      </c>
    </row>
    <row r="75" spans="2:12" ht="67.5">
      <c r="B75" s="60">
        <v>80111621</v>
      </c>
      <c r="C75" s="46" t="s">
        <v>289</v>
      </c>
      <c r="D75" s="21" t="s">
        <v>228</v>
      </c>
      <c r="E75" s="13" t="s">
        <v>211</v>
      </c>
      <c r="F75" s="14" t="s">
        <v>37</v>
      </c>
      <c r="G75" s="25" t="s">
        <v>298</v>
      </c>
      <c r="H75" s="18">
        <v>69120000</v>
      </c>
      <c r="I75" s="24">
        <f t="shared" si="0"/>
        <v>69120000</v>
      </c>
      <c r="J75" s="24" t="s">
        <v>356</v>
      </c>
      <c r="K75" s="26" t="s">
        <v>28</v>
      </c>
      <c r="L75" s="62" t="s">
        <v>301</v>
      </c>
    </row>
    <row r="76" spans="2:12" ht="67.5">
      <c r="B76" s="63">
        <v>80111621</v>
      </c>
      <c r="C76" s="46" t="s">
        <v>290</v>
      </c>
      <c r="D76" s="21" t="s">
        <v>228</v>
      </c>
      <c r="E76" s="13" t="s">
        <v>211</v>
      </c>
      <c r="F76" s="14" t="s">
        <v>37</v>
      </c>
      <c r="G76" s="25" t="s">
        <v>298</v>
      </c>
      <c r="H76" s="27">
        <v>69120000</v>
      </c>
      <c r="I76" s="24">
        <f t="shared" si="0"/>
        <v>69120000</v>
      </c>
      <c r="J76" s="24" t="s">
        <v>356</v>
      </c>
      <c r="K76" s="26" t="s">
        <v>28</v>
      </c>
      <c r="L76" s="62" t="s">
        <v>301</v>
      </c>
    </row>
    <row r="77" spans="2:12" ht="67.5">
      <c r="B77" s="63">
        <v>80111621</v>
      </c>
      <c r="C77" s="46" t="s">
        <v>290</v>
      </c>
      <c r="D77" s="21" t="s">
        <v>228</v>
      </c>
      <c r="E77" s="13" t="s">
        <v>211</v>
      </c>
      <c r="F77" s="14" t="s">
        <v>37</v>
      </c>
      <c r="G77" s="25" t="s">
        <v>298</v>
      </c>
      <c r="H77" s="36">
        <v>69120000</v>
      </c>
      <c r="I77" s="24">
        <f t="shared" si="0"/>
        <v>69120000</v>
      </c>
      <c r="J77" s="24" t="s">
        <v>356</v>
      </c>
      <c r="K77" s="26" t="s">
        <v>28</v>
      </c>
      <c r="L77" s="62" t="s">
        <v>301</v>
      </c>
    </row>
    <row r="78" spans="2:12" ht="67.5">
      <c r="B78" s="63">
        <v>80111621</v>
      </c>
      <c r="C78" s="46" t="s">
        <v>291</v>
      </c>
      <c r="D78" s="21" t="s">
        <v>228</v>
      </c>
      <c r="E78" s="13" t="s">
        <v>211</v>
      </c>
      <c r="F78" s="14" t="s">
        <v>37</v>
      </c>
      <c r="G78" s="25" t="s">
        <v>298</v>
      </c>
      <c r="H78" s="18">
        <v>48640000</v>
      </c>
      <c r="I78" s="24">
        <f t="shared" si="0"/>
        <v>48640000</v>
      </c>
      <c r="J78" s="24" t="s">
        <v>356</v>
      </c>
      <c r="K78" s="26" t="s">
        <v>28</v>
      </c>
      <c r="L78" s="62" t="s">
        <v>301</v>
      </c>
    </row>
    <row r="79" spans="2:12" ht="78.75">
      <c r="B79" s="63">
        <v>80111621</v>
      </c>
      <c r="C79" s="46" t="s">
        <v>292</v>
      </c>
      <c r="D79" s="21" t="s">
        <v>228</v>
      </c>
      <c r="E79" s="13" t="s">
        <v>211</v>
      </c>
      <c r="F79" s="14" t="s">
        <v>37</v>
      </c>
      <c r="G79" s="25" t="s">
        <v>298</v>
      </c>
      <c r="H79" s="39">
        <v>43008000</v>
      </c>
      <c r="I79" s="24">
        <f t="shared" si="0"/>
        <v>43008000</v>
      </c>
      <c r="J79" s="24" t="s">
        <v>356</v>
      </c>
      <c r="K79" s="26" t="s">
        <v>28</v>
      </c>
      <c r="L79" s="62" t="s">
        <v>301</v>
      </c>
    </row>
    <row r="80" spans="2:12" ht="67.5">
      <c r="B80" s="63">
        <v>80111621</v>
      </c>
      <c r="C80" s="46" t="s">
        <v>293</v>
      </c>
      <c r="D80" s="21" t="s">
        <v>228</v>
      </c>
      <c r="E80" s="13" t="s">
        <v>211</v>
      </c>
      <c r="F80" s="14" t="s">
        <v>37</v>
      </c>
      <c r="G80" s="25" t="s">
        <v>298</v>
      </c>
      <c r="H80" s="27">
        <v>43008000</v>
      </c>
      <c r="I80" s="24">
        <f t="shared" si="0"/>
        <v>43008000</v>
      </c>
      <c r="J80" s="24" t="s">
        <v>356</v>
      </c>
      <c r="K80" s="26" t="s">
        <v>28</v>
      </c>
      <c r="L80" s="62" t="s">
        <v>301</v>
      </c>
    </row>
    <row r="81" spans="2:12" ht="67.5">
      <c r="B81" s="63">
        <v>80111621</v>
      </c>
      <c r="C81" s="46" t="s">
        <v>293</v>
      </c>
      <c r="D81" s="21" t="s">
        <v>228</v>
      </c>
      <c r="E81" s="13" t="s">
        <v>211</v>
      </c>
      <c r="F81" s="14" t="s">
        <v>37</v>
      </c>
      <c r="G81" s="25" t="s">
        <v>298</v>
      </c>
      <c r="H81" s="27">
        <v>43008000</v>
      </c>
      <c r="I81" s="24">
        <f t="shared" si="0"/>
        <v>43008000</v>
      </c>
      <c r="J81" s="24" t="s">
        <v>356</v>
      </c>
      <c r="K81" s="26" t="s">
        <v>28</v>
      </c>
      <c r="L81" s="62" t="s">
        <v>301</v>
      </c>
    </row>
    <row r="82" spans="2:12" ht="67.5">
      <c r="B82" s="63">
        <v>80111621</v>
      </c>
      <c r="C82" s="46" t="s">
        <v>294</v>
      </c>
      <c r="D82" s="21" t="s">
        <v>228</v>
      </c>
      <c r="E82" s="13" t="s">
        <v>211</v>
      </c>
      <c r="F82" s="14" t="s">
        <v>37</v>
      </c>
      <c r="G82" s="25" t="s">
        <v>298</v>
      </c>
      <c r="H82" s="27">
        <v>43008000</v>
      </c>
      <c r="I82" s="24">
        <f t="shared" si="0"/>
        <v>43008000</v>
      </c>
      <c r="J82" s="24" t="s">
        <v>356</v>
      </c>
      <c r="K82" s="26" t="s">
        <v>28</v>
      </c>
      <c r="L82" s="62" t="s">
        <v>301</v>
      </c>
    </row>
    <row r="83" spans="2:12" ht="67.5">
      <c r="B83" s="63">
        <v>80111621</v>
      </c>
      <c r="C83" s="46" t="s">
        <v>295</v>
      </c>
      <c r="D83" s="21" t="s">
        <v>228</v>
      </c>
      <c r="E83" s="13" t="s">
        <v>211</v>
      </c>
      <c r="F83" s="14" t="s">
        <v>37</v>
      </c>
      <c r="G83" s="25" t="s">
        <v>298</v>
      </c>
      <c r="H83" s="27">
        <v>43008000</v>
      </c>
      <c r="I83" s="24">
        <f t="shared" si="0"/>
        <v>43008000</v>
      </c>
      <c r="J83" s="24" t="s">
        <v>356</v>
      </c>
      <c r="K83" s="26" t="s">
        <v>28</v>
      </c>
      <c r="L83" s="62" t="s">
        <v>301</v>
      </c>
    </row>
    <row r="84" spans="2:12" ht="67.5">
      <c r="B84" s="63">
        <v>80111621</v>
      </c>
      <c r="C84" s="46" t="s">
        <v>295</v>
      </c>
      <c r="D84" s="21" t="s">
        <v>228</v>
      </c>
      <c r="E84" s="13" t="s">
        <v>211</v>
      </c>
      <c r="F84" s="14" t="s">
        <v>37</v>
      </c>
      <c r="G84" s="25" t="s">
        <v>298</v>
      </c>
      <c r="H84" s="40">
        <v>43008000</v>
      </c>
      <c r="I84" s="24">
        <f t="shared" si="0"/>
        <v>43008000</v>
      </c>
      <c r="J84" s="24" t="s">
        <v>356</v>
      </c>
      <c r="K84" s="26" t="s">
        <v>28</v>
      </c>
      <c r="L84" s="62" t="s">
        <v>301</v>
      </c>
    </row>
    <row r="85" spans="2:12" ht="67.5">
      <c r="B85" s="63">
        <v>80111621</v>
      </c>
      <c r="C85" s="46" t="s">
        <v>296</v>
      </c>
      <c r="D85" s="21" t="s">
        <v>228</v>
      </c>
      <c r="E85" s="13" t="s">
        <v>211</v>
      </c>
      <c r="F85" s="14" t="s">
        <v>37</v>
      </c>
      <c r="G85" s="25" t="s">
        <v>298</v>
      </c>
      <c r="H85" s="41">
        <v>43008000</v>
      </c>
      <c r="I85" s="24">
        <f t="shared" si="0"/>
        <v>43008000</v>
      </c>
      <c r="J85" s="24" t="s">
        <v>356</v>
      </c>
      <c r="K85" s="26" t="s">
        <v>28</v>
      </c>
      <c r="L85" s="62" t="s">
        <v>301</v>
      </c>
    </row>
    <row r="86" spans="2:12" ht="67.5">
      <c r="B86" s="63">
        <v>80111621</v>
      </c>
      <c r="C86" s="46" t="s">
        <v>296</v>
      </c>
      <c r="D86" s="21" t="s">
        <v>228</v>
      </c>
      <c r="E86" s="13" t="s">
        <v>211</v>
      </c>
      <c r="F86" s="14" t="s">
        <v>37</v>
      </c>
      <c r="G86" s="25" t="s">
        <v>298</v>
      </c>
      <c r="H86" s="42">
        <v>43008000</v>
      </c>
      <c r="I86" s="24">
        <f t="shared" si="0"/>
        <v>43008000</v>
      </c>
      <c r="J86" s="24" t="s">
        <v>356</v>
      </c>
      <c r="K86" s="26" t="s">
        <v>28</v>
      </c>
      <c r="L86" s="62" t="s">
        <v>301</v>
      </c>
    </row>
    <row r="87" spans="2:12" ht="78.75">
      <c r="B87" s="63">
        <v>80111621</v>
      </c>
      <c r="C87" s="46" t="s">
        <v>297</v>
      </c>
      <c r="D87" s="21" t="s">
        <v>228</v>
      </c>
      <c r="E87" s="13" t="s">
        <v>211</v>
      </c>
      <c r="F87" s="14" t="s">
        <v>37</v>
      </c>
      <c r="G87" s="25" t="s">
        <v>298</v>
      </c>
      <c r="H87" s="27">
        <v>40960000</v>
      </c>
      <c r="I87" s="24">
        <f t="shared" si="0"/>
        <v>40960000</v>
      </c>
      <c r="J87" s="24" t="s">
        <v>356</v>
      </c>
      <c r="K87" s="26" t="s">
        <v>28</v>
      </c>
      <c r="L87" s="62" t="s">
        <v>301</v>
      </c>
    </row>
    <row r="88" spans="2:12" ht="33.75">
      <c r="B88" s="63">
        <v>80111621</v>
      </c>
      <c r="C88" s="46" t="s">
        <v>287</v>
      </c>
      <c r="D88" s="21" t="s">
        <v>228</v>
      </c>
      <c r="E88" s="13" t="s">
        <v>211</v>
      </c>
      <c r="F88" s="14" t="s">
        <v>37</v>
      </c>
      <c r="G88" s="25" t="s">
        <v>298</v>
      </c>
      <c r="H88" s="27">
        <v>69632000</v>
      </c>
      <c r="I88" s="24">
        <f t="shared" si="0"/>
        <v>69632000</v>
      </c>
      <c r="J88" s="24" t="s">
        <v>356</v>
      </c>
      <c r="K88" s="26" t="s">
        <v>28</v>
      </c>
      <c r="L88" s="62" t="s">
        <v>301</v>
      </c>
    </row>
    <row r="89" spans="2:12" ht="56.25">
      <c r="B89" s="63">
        <v>80111621</v>
      </c>
      <c r="C89" s="46" t="s">
        <v>288</v>
      </c>
      <c r="D89" s="21" t="s">
        <v>228</v>
      </c>
      <c r="E89" s="13" t="s">
        <v>211</v>
      </c>
      <c r="F89" s="14" t="s">
        <v>37</v>
      </c>
      <c r="G89" s="25" t="s">
        <v>298</v>
      </c>
      <c r="H89" s="27">
        <v>20992000</v>
      </c>
      <c r="I89" s="24">
        <f aca="true" t="shared" si="1" ref="I89:I152">+H89</f>
        <v>20992000</v>
      </c>
      <c r="J89" s="24" t="s">
        <v>356</v>
      </c>
      <c r="K89" s="26" t="s">
        <v>28</v>
      </c>
      <c r="L89" s="62" t="s">
        <v>301</v>
      </c>
    </row>
    <row r="90" spans="2:12" ht="25.5">
      <c r="B90" s="63">
        <v>81101703</v>
      </c>
      <c r="C90" s="46" t="s">
        <v>64</v>
      </c>
      <c r="D90" s="21" t="s">
        <v>234</v>
      </c>
      <c r="E90" s="13" t="s">
        <v>59</v>
      </c>
      <c r="F90" s="14" t="s">
        <v>229</v>
      </c>
      <c r="G90" s="25" t="s">
        <v>299</v>
      </c>
      <c r="H90" s="27">
        <v>1167400000</v>
      </c>
      <c r="I90" s="24">
        <f t="shared" si="1"/>
        <v>1167400000</v>
      </c>
      <c r="J90" s="24" t="s">
        <v>356</v>
      </c>
      <c r="K90" s="26" t="s">
        <v>28</v>
      </c>
      <c r="L90" s="62" t="s">
        <v>301</v>
      </c>
    </row>
    <row r="91" spans="2:12" ht="22.5">
      <c r="B91" s="63">
        <v>80111621</v>
      </c>
      <c r="C91" s="46" t="s">
        <v>65</v>
      </c>
      <c r="D91" s="21" t="s">
        <v>227</v>
      </c>
      <c r="E91" s="13" t="s">
        <v>212</v>
      </c>
      <c r="F91" s="14" t="s">
        <v>63</v>
      </c>
      <c r="G91" s="25" t="s">
        <v>238</v>
      </c>
      <c r="H91" s="18">
        <v>100000000</v>
      </c>
      <c r="I91" s="24">
        <f t="shared" si="1"/>
        <v>100000000</v>
      </c>
      <c r="J91" s="24" t="s">
        <v>356</v>
      </c>
      <c r="K91" s="26" t="s">
        <v>28</v>
      </c>
      <c r="L91" s="62" t="s">
        <v>301</v>
      </c>
    </row>
    <row r="92" spans="2:12" ht="45">
      <c r="B92" s="63">
        <v>80111621</v>
      </c>
      <c r="C92" s="46" t="s">
        <v>66</v>
      </c>
      <c r="D92" s="21" t="s">
        <v>236</v>
      </c>
      <c r="E92" s="13" t="s">
        <v>60</v>
      </c>
      <c r="F92" s="14" t="s">
        <v>58</v>
      </c>
      <c r="G92" s="25" t="s">
        <v>238</v>
      </c>
      <c r="H92" s="19">
        <v>15000000</v>
      </c>
      <c r="I92" s="24">
        <f t="shared" si="1"/>
        <v>15000000</v>
      </c>
      <c r="J92" s="24" t="s">
        <v>356</v>
      </c>
      <c r="K92" s="26" t="s">
        <v>28</v>
      </c>
      <c r="L92" s="62" t="s">
        <v>301</v>
      </c>
    </row>
    <row r="93" spans="2:12" ht="22.5">
      <c r="B93" s="63">
        <v>80111621</v>
      </c>
      <c r="C93" s="46" t="s">
        <v>67</v>
      </c>
      <c r="D93" s="21" t="s">
        <v>227</v>
      </c>
      <c r="E93" s="13" t="s">
        <v>212</v>
      </c>
      <c r="F93" s="14" t="s">
        <v>63</v>
      </c>
      <c r="G93" s="25" t="s">
        <v>238</v>
      </c>
      <c r="H93" s="19">
        <v>100000000</v>
      </c>
      <c r="I93" s="24">
        <f t="shared" si="1"/>
        <v>100000000</v>
      </c>
      <c r="J93" s="24" t="s">
        <v>356</v>
      </c>
      <c r="K93" s="26" t="s">
        <v>28</v>
      </c>
      <c r="L93" s="62" t="s">
        <v>302</v>
      </c>
    </row>
    <row r="94" spans="2:12" ht="67.5">
      <c r="B94" s="63">
        <v>80111621</v>
      </c>
      <c r="C94" s="46" t="s">
        <v>68</v>
      </c>
      <c r="D94" s="21" t="s">
        <v>227</v>
      </c>
      <c r="E94" s="13" t="s">
        <v>210</v>
      </c>
      <c r="F94" s="14" t="s">
        <v>63</v>
      </c>
      <c r="G94" s="25" t="s">
        <v>238</v>
      </c>
      <c r="H94" s="19">
        <v>60000000</v>
      </c>
      <c r="I94" s="24">
        <f t="shared" si="1"/>
        <v>60000000</v>
      </c>
      <c r="J94" s="24" t="s">
        <v>356</v>
      </c>
      <c r="K94" s="26" t="s">
        <v>28</v>
      </c>
      <c r="L94" s="62" t="s">
        <v>302</v>
      </c>
    </row>
    <row r="95" spans="2:12" ht="22.5">
      <c r="B95" s="63">
        <v>80111621</v>
      </c>
      <c r="C95" s="46" t="s">
        <v>69</v>
      </c>
      <c r="D95" s="21" t="s">
        <v>231</v>
      </c>
      <c r="E95" s="13" t="s">
        <v>244</v>
      </c>
      <c r="F95" s="14" t="s">
        <v>63</v>
      </c>
      <c r="G95" s="25" t="s">
        <v>238</v>
      </c>
      <c r="H95" s="36">
        <v>20000000</v>
      </c>
      <c r="I95" s="24">
        <f t="shared" si="1"/>
        <v>20000000</v>
      </c>
      <c r="J95" s="24" t="s">
        <v>356</v>
      </c>
      <c r="K95" s="26" t="s">
        <v>28</v>
      </c>
      <c r="L95" s="62" t="s">
        <v>302</v>
      </c>
    </row>
    <row r="96" spans="2:12" ht="22.5">
      <c r="B96" s="63">
        <v>80111621</v>
      </c>
      <c r="C96" s="46" t="s">
        <v>70</v>
      </c>
      <c r="D96" s="21" t="s">
        <v>232</v>
      </c>
      <c r="E96" s="13" t="s">
        <v>243</v>
      </c>
      <c r="F96" s="14" t="s">
        <v>63</v>
      </c>
      <c r="G96" s="25" t="s">
        <v>238</v>
      </c>
      <c r="H96" s="41">
        <v>30000000</v>
      </c>
      <c r="I96" s="24">
        <f t="shared" si="1"/>
        <v>30000000</v>
      </c>
      <c r="J96" s="24" t="s">
        <v>356</v>
      </c>
      <c r="K96" s="26" t="s">
        <v>28</v>
      </c>
      <c r="L96" s="62" t="s">
        <v>302</v>
      </c>
    </row>
    <row r="97" spans="2:12" ht="33.75">
      <c r="B97" s="63">
        <v>80111621</v>
      </c>
      <c r="C97" s="46" t="s">
        <v>71</v>
      </c>
      <c r="D97" s="21" t="s">
        <v>236</v>
      </c>
      <c r="E97" s="13" t="s">
        <v>60</v>
      </c>
      <c r="F97" s="14" t="s">
        <v>58</v>
      </c>
      <c r="G97" s="25" t="s">
        <v>238</v>
      </c>
      <c r="H97" s="16">
        <v>15000000</v>
      </c>
      <c r="I97" s="24">
        <f t="shared" si="1"/>
        <v>15000000</v>
      </c>
      <c r="J97" s="24" t="s">
        <v>356</v>
      </c>
      <c r="K97" s="26" t="s">
        <v>28</v>
      </c>
      <c r="L97" s="62" t="s">
        <v>302</v>
      </c>
    </row>
    <row r="98" spans="2:12" ht="45">
      <c r="B98" s="63">
        <v>80111621</v>
      </c>
      <c r="C98" s="46" t="s">
        <v>72</v>
      </c>
      <c r="D98" s="21" t="s">
        <v>227</v>
      </c>
      <c r="E98" s="13" t="s">
        <v>243</v>
      </c>
      <c r="F98" s="14" t="s">
        <v>63</v>
      </c>
      <c r="G98" s="25" t="s">
        <v>238</v>
      </c>
      <c r="H98" s="17">
        <v>55000000</v>
      </c>
      <c r="I98" s="24">
        <f t="shared" si="1"/>
        <v>55000000</v>
      </c>
      <c r="J98" s="24" t="s">
        <v>356</v>
      </c>
      <c r="K98" s="26" t="s">
        <v>28</v>
      </c>
      <c r="L98" s="62" t="s">
        <v>302</v>
      </c>
    </row>
    <row r="99" spans="2:12" ht="56.25">
      <c r="B99" s="63">
        <v>80111621</v>
      </c>
      <c r="C99" s="46" t="s">
        <v>73</v>
      </c>
      <c r="D99" s="21" t="s">
        <v>236</v>
      </c>
      <c r="E99" s="13" t="s">
        <v>60</v>
      </c>
      <c r="F99" s="14" t="s">
        <v>63</v>
      </c>
      <c r="G99" s="25" t="s">
        <v>238</v>
      </c>
      <c r="H99" s="27">
        <v>25000000</v>
      </c>
      <c r="I99" s="24">
        <f t="shared" si="1"/>
        <v>25000000</v>
      </c>
      <c r="J99" s="24" t="s">
        <v>356</v>
      </c>
      <c r="K99" s="26" t="s">
        <v>28</v>
      </c>
      <c r="L99" s="62" t="s">
        <v>302</v>
      </c>
    </row>
    <row r="100" spans="2:12" ht="67.5">
      <c r="B100" s="63">
        <v>80111621</v>
      </c>
      <c r="C100" s="46" t="s">
        <v>74</v>
      </c>
      <c r="D100" s="21" t="s">
        <v>227</v>
      </c>
      <c r="E100" s="13" t="s">
        <v>209</v>
      </c>
      <c r="F100" s="14" t="s">
        <v>63</v>
      </c>
      <c r="G100" s="25" t="s">
        <v>238</v>
      </c>
      <c r="H100" s="27">
        <v>50000000</v>
      </c>
      <c r="I100" s="24">
        <f t="shared" si="1"/>
        <v>50000000</v>
      </c>
      <c r="J100" s="24" t="s">
        <v>356</v>
      </c>
      <c r="K100" s="26" t="s">
        <v>28</v>
      </c>
      <c r="L100" s="62" t="s">
        <v>302</v>
      </c>
    </row>
    <row r="101" spans="2:12" ht="33.75">
      <c r="B101" s="63">
        <v>80111621</v>
      </c>
      <c r="C101" s="46" t="s">
        <v>75</v>
      </c>
      <c r="D101" s="21" t="s">
        <v>227</v>
      </c>
      <c r="E101" s="13" t="s">
        <v>210</v>
      </c>
      <c r="F101" s="14" t="s">
        <v>63</v>
      </c>
      <c r="G101" s="25" t="s">
        <v>238</v>
      </c>
      <c r="H101" s="36">
        <v>40000000</v>
      </c>
      <c r="I101" s="24">
        <f t="shared" si="1"/>
        <v>40000000</v>
      </c>
      <c r="J101" s="24" t="s">
        <v>356</v>
      </c>
      <c r="K101" s="26" t="s">
        <v>28</v>
      </c>
      <c r="L101" s="62" t="s">
        <v>362</v>
      </c>
    </row>
    <row r="102" spans="2:12" ht="45">
      <c r="B102" s="63">
        <v>80111621</v>
      </c>
      <c r="C102" s="46" t="s">
        <v>76</v>
      </c>
      <c r="D102" s="21" t="s">
        <v>227</v>
      </c>
      <c r="E102" s="13" t="s">
        <v>210</v>
      </c>
      <c r="F102" s="14" t="s">
        <v>63</v>
      </c>
      <c r="G102" s="25" t="s">
        <v>238</v>
      </c>
      <c r="H102" s="15">
        <v>48000000</v>
      </c>
      <c r="I102" s="24">
        <f t="shared" si="1"/>
        <v>48000000</v>
      </c>
      <c r="J102" s="24" t="s">
        <v>356</v>
      </c>
      <c r="K102" s="26" t="s">
        <v>28</v>
      </c>
      <c r="L102" s="62" t="s">
        <v>362</v>
      </c>
    </row>
    <row r="103" spans="2:12" ht="56.25">
      <c r="B103" s="63">
        <v>80111621</v>
      </c>
      <c r="C103" s="46" t="s">
        <v>77</v>
      </c>
      <c r="D103" s="21" t="s">
        <v>227</v>
      </c>
      <c r="E103" s="13" t="s">
        <v>210</v>
      </c>
      <c r="F103" s="14" t="s">
        <v>63</v>
      </c>
      <c r="G103" s="25" t="s">
        <v>238</v>
      </c>
      <c r="H103" s="19">
        <v>40000000</v>
      </c>
      <c r="I103" s="24">
        <f t="shared" si="1"/>
        <v>40000000</v>
      </c>
      <c r="J103" s="24" t="s">
        <v>356</v>
      </c>
      <c r="K103" s="26" t="s">
        <v>28</v>
      </c>
      <c r="L103" s="62" t="s">
        <v>362</v>
      </c>
    </row>
    <row r="104" spans="2:12" s="22" customFormat="1" ht="33.75">
      <c r="B104" s="63">
        <v>80111621</v>
      </c>
      <c r="C104" s="46" t="s">
        <v>78</v>
      </c>
      <c r="D104" s="21" t="s">
        <v>235</v>
      </c>
      <c r="E104" s="13" t="s">
        <v>60</v>
      </c>
      <c r="F104" s="14" t="s">
        <v>58</v>
      </c>
      <c r="G104" s="25" t="s">
        <v>238</v>
      </c>
      <c r="H104" s="24">
        <v>12000000</v>
      </c>
      <c r="I104" s="24">
        <f t="shared" si="1"/>
        <v>12000000</v>
      </c>
      <c r="J104" s="24" t="s">
        <v>356</v>
      </c>
      <c r="K104" s="23" t="s">
        <v>28</v>
      </c>
      <c r="L104" s="62" t="s">
        <v>362</v>
      </c>
    </row>
    <row r="105" spans="2:12" ht="45">
      <c r="B105" s="63">
        <v>80111621</v>
      </c>
      <c r="C105" s="46" t="s">
        <v>79</v>
      </c>
      <c r="D105" s="21" t="s">
        <v>232</v>
      </c>
      <c r="E105" s="13" t="s">
        <v>243</v>
      </c>
      <c r="F105" s="14" t="s">
        <v>63</v>
      </c>
      <c r="G105" s="25" t="s">
        <v>238</v>
      </c>
      <c r="H105" s="40">
        <v>26000000</v>
      </c>
      <c r="I105" s="24">
        <f t="shared" si="1"/>
        <v>26000000</v>
      </c>
      <c r="J105" s="24" t="s">
        <v>356</v>
      </c>
      <c r="K105" s="26" t="s">
        <v>28</v>
      </c>
      <c r="L105" s="62" t="s">
        <v>362</v>
      </c>
    </row>
    <row r="106" spans="2:12" s="22" customFormat="1" ht="33.75">
      <c r="B106" s="63">
        <v>80111621</v>
      </c>
      <c r="C106" s="46" t="s">
        <v>80</v>
      </c>
      <c r="D106" s="21" t="s">
        <v>234</v>
      </c>
      <c r="E106" s="13" t="s">
        <v>59</v>
      </c>
      <c r="F106" s="14" t="s">
        <v>58</v>
      </c>
      <c r="G106" s="25" t="s">
        <v>238</v>
      </c>
      <c r="H106" s="19">
        <v>14000000</v>
      </c>
      <c r="I106" s="24">
        <f t="shared" si="1"/>
        <v>14000000</v>
      </c>
      <c r="J106" s="24" t="s">
        <v>356</v>
      </c>
      <c r="K106" s="23" t="s">
        <v>28</v>
      </c>
      <c r="L106" s="62" t="s">
        <v>362</v>
      </c>
    </row>
    <row r="107" spans="2:12" ht="33.75">
      <c r="B107" s="63">
        <v>80111621</v>
      </c>
      <c r="C107" s="46" t="s">
        <v>81</v>
      </c>
      <c r="D107" s="21" t="s">
        <v>227</v>
      </c>
      <c r="E107" s="13" t="s">
        <v>210</v>
      </c>
      <c r="F107" s="14" t="s">
        <v>63</v>
      </c>
      <c r="G107" s="25" t="s">
        <v>238</v>
      </c>
      <c r="H107" s="40">
        <v>120000000</v>
      </c>
      <c r="I107" s="24">
        <f t="shared" si="1"/>
        <v>120000000</v>
      </c>
      <c r="J107" s="24" t="s">
        <v>356</v>
      </c>
      <c r="K107" s="26" t="s">
        <v>28</v>
      </c>
      <c r="L107" s="62" t="s">
        <v>362</v>
      </c>
    </row>
    <row r="108" spans="2:12" ht="33.75">
      <c r="B108" s="63">
        <v>80111621</v>
      </c>
      <c r="C108" s="46" t="s">
        <v>303</v>
      </c>
      <c r="D108" s="21" t="s">
        <v>227</v>
      </c>
      <c r="E108" s="13" t="s">
        <v>210</v>
      </c>
      <c r="F108" s="14" t="s">
        <v>63</v>
      </c>
      <c r="G108" s="25" t="s">
        <v>238</v>
      </c>
      <c r="H108" s="39">
        <v>70000000</v>
      </c>
      <c r="I108" s="24">
        <f t="shared" si="1"/>
        <v>70000000</v>
      </c>
      <c r="J108" s="24" t="s">
        <v>356</v>
      </c>
      <c r="K108" s="26" t="s">
        <v>28</v>
      </c>
      <c r="L108" s="62" t="s">
        <v>362</v>
      </c>
    </row>
    <row r="109" spans="2:12" s="22" customFormat="1" ht="45">
      <c r="B109" s="63">
        <v>80111621</v>
      </c>
      <c r="C109" s="46" t="s">
        <v>82</v>
      </c>
      <c r="D109" s="21" t="s">
        <v>227</v>
      </c>
      <c r="E109" s="13" t="s">
        <v>210</v>
      </c>
      <c r="F109" s="14" t="s">
        <v>63</v>
      </c>
      <c r="G109" s="25" t="s">
        <v>238</v>
      </c>
      <c r="H109" s="24">
        <v>134000000</v>
      </c>
      <c r="I109" s="24">
        <f t="shared" si="1"/>
        <v>134000000</v>
      </c>
      <c r="J109" s="24" t="s">
        <v>356</v>
      </c>
      <c r="K109" s="23" t="s">
        <v>28</v>
      </c>
      <c r="L109" s="62" t="s">
        <v>362</v>
      </c>
    </row>
    <row r="110" spans="2:12" s="22" customFormat="1" ht="67.5">
      <c r="B110" s="63">
        <v>80111621</v>
      </c>
      <c r="C110" s="46" t="s">
        <v>83</v>
      </c>
      <c r="D110" s="21" t="s">
        <v>227</v>
      </c>
      <c r="E110" s="13" t="s">
        <v>210</v>
      </c>
      <c r="F110" s="14" t="s">
        <v>63</v>
      </c>
      <c r="G110" s="25" t="s">
        <v>239</v>
      </c>
      <c r="H110" s="15">
        <v>100000000</v>
      </c>
      <c r="I110" s="24">
        <f t="shared" si="1"/>
        <v>100000000</v>
      </c>
      <c r="J110" s="24" t="s">
        <v>356</v>
      </c>
      <c r="K110" s="23" t="s">
        <v>28</v>
      </c>
      <c r="L110" s="62" t="s">
        <v>362</v>
      </c>
    </row>
    <row r="111" spans="2:12" ht="78.75">
      <c r="B111" s="63">
        <v>80111621</v>
      </c>
      <c r="C111" s="46" t="s">
        <v>84</v>
      </c>
      <c r="D111" s="21" t="s">
        <v>228</v>
      </c>
      <c r="E111" s="13" t="s">
        <v>240</v>
      </c>
      <c r="F111" s="14" t="s">
        <v>37</v>
      </c>
      <c r="G111" s="25" t="s">
        <v>237</v>
      </c>
      <c r="H111" s="40">
        <v>80076800</v>
      </c>
      <c r="I111" s="24">
        <f t="shared" si="1"/>
        <v>80076800</v>
      </c>
      <c r="J111" s="24" t="s">
        <v>356</v>
      </c>
      <c r="K111" s="26" t="s">
        <v>28</v>
      </c>
      <c r="L111" s="62" t="s">
        <v>224</v>
      </c>
    </row>
    <row r="112" spans="2:12" ht="45">
      <c r="B112" s="63">
        <v>80111621</v>
      </c>
      <c r="C112" s="46" t="s">
        <v>85</v>
      </c>
      <c r="D112" s="21" t="s">
        <v>228</v>
      </c>
      <c r="E112" s="13" t="s">
        <v>240</v>
      </c>
      <c r="F112" s="14" t="s">
        <v>37</v>
      </c>
      <c r="G112" s="25" t="s">
        <v>237</v>
      </c>
      <c r="H112" s="19">
        <v>74777600</v>
      </c>
      <c r="I112" s="24">
        <f t="shared" si="1"/>
        <v>74777600</v>
      </c>
      <c r="J112" s="24" t="s">
        <v>356</v>
      </c>
      <c r="K112" s="26" t="s">
        <v>28</v>
      </c>
      <c r="L112" s="62" t="s">
        <v>224</v>
      </c>
    </row>
    <row r="113" spans="2:12" ht="56.25">
      <c r="B113" s="63">
        <v>80111621</v>
      </c>
      <c r="C113" s="46" t="s">
        <v>86</v>
      </c>
      <c r="D113" s="21" t="s">
        <v>228</v>
      </c>
      <c r="E113" s="13" t="s">
        <v>240</v>
      </c>
      <c r="F113" s="14" t="s">
        <v>37</v>
      </c>
      <c r="G113" s="25" t="s">
        <v>237</v>
      </c>
      <c r="H113" s="40">
        <v>64979968</v>
      </c>
      <c r="I113" s="24">
        <f t="shared" si="1"/>
        <v>64979968</v>
      </c>
      <c r="J113" s="24" t="s">
        <v>356</v>
      </c>
      <c r="K113" s="26" t="s">
        <v>28</v>
      </c>
      <c r="L113" s="62" t="s">
        <v>224</v>
      </c>
    </row>
    <row r="114" spans="2:12" ht="25.5">
      <c r="B114" s="63">
        <v>80111621</v>
      </c>
      <c r="C114" s="46" t="s">
        <v>87</v>
      </c>
      <c r="D114" s="21" t="s">
        <v>228</v>
      </c>
      <c r="E114" s="13" t="s">
        <v>240</v>
      </c>
      <c r="F114" s="14" t="s">
        <v>37</v>
      </c>
      <c r="G114" s="25" t="s">
        <v>237</v>
      </c>
      <c r="H114" s="19">
        <v>83609600</v>
      </c>
      <c r="I114" s="24">
        <f t="shared" si="1"/>
        <v>83609600</v>
      </c>
      <c r="J114" s="24" t="s">
        <v>356</v>
      </c>
      <c r="K114" s="26" t="s">
        <v>28</v>
      </c>
      <c r="L114" s="62" t="s">
        <v>224</v>
      </c>
    </row>
    <row r="115" spans="2:12" ht="45">
      <c r="B115" s="63">
        <v>80111621</v>
      </c>
      <c r="C115" s="46" t="s">
        <v>88</v>
      </c>
      <c r="D115" s="21" t="s">
        <v>228</v>
      </c>
      <c r="E115" s="13" t="s">
        <v>240</v>
      </c>
      <c r="F115" s="14" t="s">
        <v>37</v>
      </c>
      <c r="G115" s="25" t="s">
        <v>237</v>
      </c>
      <c r="H115" s="19">
        <v>60057600</v>
      </c>
      <c r="I115" s="24">
        <f t="shared" si="1"/>
        <v>60057600</v>
      </c>
      <c r="J115" s="24" t="s">
        <v>356</v>
      </c>
      <c r="K115" s="26" t="s">
        <v>28</v>
      </c>
      <c r="L115" s="62" t="s">
        <v>224</v>
      </c>
    </row>
    <row r="116" spans="2:12" ht="45">
      <c r="B116" s="63">
        <v>80111621</v>
      </c>
      <c r="C116" s="46" t="s">
        <v>89</v>
      </c>
      <c r="D116" s="21" t="s">
        <v>228</v>
      </c>
      <c r="E116" s="13" t="s">
        <v>240</v>
      </c>
      <c r="F116" s="14" t="s">
        <v>37</v>
      </c>
      <c r="G116" s="25" t="s">
        <v>237</v>
      </c>
      <c r="H116" s="64">
        <v>57702400</v>
      </c>
      <c r="I116" s="24">
        <f t="shared" si="1"/>
        <v>57702400</v>
      </c>
      <c r="J116" s="24" t="s">
        <v>356</v>
      </c>
      <c r="K116" s="26" t="s">
        <v>28</v>
      </c>
      <c r="L116" s="62" t="s">
        <v>224</v>
      </c>
    </row>
    <row r="117" spans="2:12" ht="33.75">
      <c r="B117" s="63">
        <v>80111621</v>
      </c>
      <c r="C117" s="46" t="s">
        <v>90</v>
      </c>
      <c r="D117" s="21" t="s">
        <v>228</v>
      </c>
      <c r="E117" s="13" t="s">
        <v>240</v>
      </c>
      <c r="F117" s="14" t="s">
        <v>37</v>
      </c>
      <c r="G117" s="25" t="s">
        <v>237</v>
      </c>
      <c r="H117" s="64">
        <v>57702400</v>
      </c>
      <c r="I117" s="24">
        <f t="shared" si="1"/>
        <v>57702400</v>
      </c>
      <c r="J117" s="24" t="s">
        <v>356</v>
      </c>
      <c r="K117" s="26" t="s">
        <v>28</v>
      </c>
      <c r="L117" s="62" t="s">
        <v>224</v>
      </c>
    </row>
    <row r="118" spans="2:12" ht="33.75">
      <c r="B118" s="63">
        <v>80111621</v>
      </c>
      <c r="C118" s="46" t="s">
        <v>91</v>
      </c>
      <c r="D118" s="21" t="s">
        <v>228</v>
      </c>
      <c r="E118" s="13" t="s">
        <v>240</v>
      </c>
      <c r="F118" s="14" t="s">
        <v>37</v>
      </c>
      <c r="G118" s="25" t="s">
        <v>237</v>
      </c>
      <c r="H118" s="64">
        <v>49459200</v>
      </c>
      <c r="I118" s="24">
        <f t="shared" si="1"/>
        <v>49459200</v>
      </c>
      <c r="J118" s="24" t="s">
        <v>356</v>
      </c>
      <c r="K118" s="26" t="s">
        <v>28</v>
      </c>
      <c r="L118" s="62" t="s">
        <v>224</v>
      </c>
    </row>
    <row r="119" spans="2:12" ht="33.75">
      <c r="B119" s="63">
        <v>80111621</v>
      </c>
      <c r="C119" s="46" t="s">
        <v>92</v>
      </c>
      <c r="D119" s="21" t="s">
        <v>228</v>
      </c>
      <c r="E119" s="13" t="s">
        <v>240</v>
      </c>
      <c r="F119" s="14" t="s">
        <v>37</v>
      </c>
      <c r="G119" s="25" t="s">
        <v>237</v>
      </c>
      <c r="H119" s="65">
        <v>64768000</v>
      </c>
      <c r="I119" s="24">
        <f t="shared" si="1"/>
        <v>64768000</v>
      </c>
      <c r="J119" s="24" t="s">
        <v>356</v>
      </c>
      <c r="K119" s="26" t="s">
        <v>28</v>
      </c>
      <c r="L119" s="62" t="s">
        <v>224</v>
      </c>
    </row>
    <row r="120" spans="2:12" ht="25.5">
      <c r="B120" s="63">
        <v>81112210</v>
      </c>
      <c r="C120" s="46" t="s">
        <v>93</v>
      </c>
      <c r="D120" s="21" t="s">
        <v>230</v>
      </c>
      <c r="E120" s="13" t="s">
        <v>60</v>
      </c>
      <c r="F120" s="14" t="s">
        <v>58</v>
      </c>
      <c r="G120" s="25" t="s">
        <v>237</v>
      </c>
      <c r="H120" s="42">
        <v>14167000</v>
      </c>
      <c r="I120" s="24">
        <f t="shared" si="1"/>
        <v>14167000</v>
      </c>
      <c r="J120" s="24" t="s">
        <v>356</v>
      </c>
      <c r="K120" s="26" t="s">
        <v>28</v>
      </c>
      <c r="L120" s="62" t="s">
        <v>224</v>
      </c>
    </row>
    <row r="121" spans="2:12" ht="25.5">
      <c r="B121" s="63">
        <v>43231512</v>
      </c>
      <c r="C121" s="46" t="s">
        <v>94</v>
      </c>
      <c r="D121" s="21" t="s">
        <v>230</v>
      </c>
      <c r="E121" s="13" t="s">
        <v>60</v>
      </c>
      <c r="F121" s="14" t="s">
        <v>58</v>
      </c>
      <c r="G121" s="25" t="s">
        <v>237</v>
      </c>
      <c r="H121" s="16">
        <v>16120000</v>
      </c>
      <c r="I121" s="24">
        <f t="shared" si="1"/>
        <v>16120000</v>
      </c>
      <c r="J121" s="24" t="s">
        <v>356</v>
      </c>
      <c r="K121" s="26" t="s">
        <v>28</v>
      </c>
      <c r="L121" s="62" t="s">
        <v>224</v>
      </c>
    </row>
    <row r="122" spans="2:12" ht="25.5">
      <c r="B122" s="63">
        <v>43231512</v>
      </c>
      <c r="C122" s="46" t="s">
        <v>95</v>
      </c>
      <c r="D122" s="21" t="s">
        <v>230</v>
      </c>
      <c r="E122" s="13" t="s">
        <v>60</v>
      </c>
      <c r="F122" s="14" t="s">
        <v>58</v>
      </c>
      <c r="G122" s="25" t="s">
        <v>237</v>
      </c>
      <c r="H122" s="42">
        <v>9000000</v>
      </c>
      <c r="I122" s="24">
        <f t="shared" si="1"/>
        <v>9000000</v>
      </c>
      <c r="J122" s="24" t="s">
        <v>356</v>
      </c>
      <c r="K122" s="26" t="s">
        <v>28</v>
      </c>
      <c r="L122" s="62" t="s">
        <v>224</v>
      </c>
    </row>
    <row r="123" spans="2:12" ht="25.5">
      <c r="B123" s="63">
        <v>43231512</v>
      </c>
      <c r="C123" s="46" t="s">
        <v>96</v>
      </c>
      <c r="D123" s="21" t="s">
        <v>230</v>
      </c>
      <c r="E123" s="13" t="s">
        <v>60</v>
      </c>
      <c r="F123" s="14" t="s">
        <v>229</v>
      </c>
      <c r="G123" s="25" t="s">
        <v>237</v>
      </c>
      <c r="H123" s="40">
        <v>45000000</v>
      </c>
      <c r="I123" s="24">
        <f t="shared" si="1"/>
        <v>45000000</v>
      </c>
      <c r="J123" s="24" t="s">
        <v>356</v>
      </c>
      <c r="K123" s="26" t="s">
        <v>28</v>
      </c>
      <c r="L123" s="62" t="s">
        <v>224</v>
      </c>
    </row>
    <row r="124" spans="2:12" ht="67.5">
      <c r="B124" s="63">
        <v>81111811</v>
      </c>
      <c r="C124" s="46" t="s">
        <v>97</v>
      </c>
      <c r="D124" s="21" t="s">
        <v>235</v>
      </c>
      <c r="E124" s="13" t="s">
        <v>243</v>
      </c>
      <c r="F124" s="14" t="s">
        <v>229</v>
      </c>
      <c r="G124" s="25" t="s">
        <v>237</v>
      </c>
      <c r="H124" s="16">
        <v>55000000</v>
      </c>
      <c r="I124" s="24">
        <f t="shared" si="1"/>
        <v>55000000</v>
      </c>
      <c r="J124" s="24" t="s">
        <v>356</v>
      </c>
      <c r="K124" s="26" t="s">
        <v>28</v>
      </c>
      <c r="L124" s="62" t="s">
        <v>224</v>
      </c>
    </row>
    <row r="125" spans="2:12" ht="25.5">
      <c r="B125" s="63">
        <v>81111811</v>
      </c>
      <c r="C125" s="46" t="s">
        <v>98</v>
      </c>
      <c r="D125" s="21" t="s">
        <v>228</v>
      </c>
      <c r="E125" s="13" t="s">
        <v>243</v>
      </c>
      <c r="F125" s="14" t="s">
        <v>37</v>
      </c>
      <c r="G125" s="25" t="s">
        <v>237</v>
      </c>
      <c r="H125" s="16">
        <v>66911221</v>
      </c>
      <c r="I125" s="24">
        <f t="shared" si="1"/>
        <v>66911221</v>
      </c>
      <c r="J125" s="24" t="s">
        <v>356</v>
      </c>
      <c r="K125" s="26" t="s">
        <v>28</v>
      </c>
      <c r="L125" s="62" t="s">
        <v>224</v>
      </c>
    </row>
    <row r="126" spans="2:12" s="38" customFormat="1" ht="25.5">
      <c r="B126" s="63">
        <v>81111811</v>
      </c>
      <c r="C126" s="46" t="s">
        <v>99</v>
      </c>
      <c r="D126" s="21" t="s">
        <v>230</v>
      </c>
      <c r="E126" s="13" t="s">
        <v>60</v>
      </c>
      <c r="F126" s="14" t="s">
        <v>229</v>
      </c>
      <c r="G126" s="25" t="s">
        <v>237</v>
      </c>
      <c r="H126" s="41">
        <v>50000000</v>
      </c>
      <c r="I126" s="24">
        <f t="shared" si="1"/>
        <v>50000000</v>
      </c>
      <c r="J126" s="24" t="s">
        <v>356</v>
      </c>
      <c r="K126" s="26" t="s">
        <v>28</v>
      </c>
      <c r="L126" s="62" t="s">
        <v>224</v>
      </c>
    </row>
    <row r="127" spans="2:12" s="38" customFormat="1" ht="25.5">
      <c r="B127" s="63">
        <v>43231512</v>
      </c>
      <c r="C127" s="46" t="s">
        <v>100</v>
      </c>
      <c r="D127" s="21" t="s">
        <v>230</v>
      </c>
      <c r="E127" s="13" t="s">
        <v>61</v>
      </c>
      <c r="F127" s="14" t="s">
        <v>229</v>
      </c>
      <c r="G127" s="25" t="s">
        <v>237</v>
      </c>
      <c r="H127" s="44">
        <v>39487301</v>
      </c>
      <c r="I127" s="24">
        <f t="shared" si="1"/>
        <v>39487301</v>
      </c>
      <c r="J127" s="24" t="s">
        <v>356</v>
      </c>
      <c r="K127" s="26" t="s">
        <v>28</v>
      </c>
      <c r="L127" s="62" t="s">
        <v>224</v>
      </c>
    </row>
    <row r="128" spans="2:12" s="38" customFormat="1" ht="25.5">
      <c r="B128" s="63">
        <v>81111811</v>
      </c>
      <c r="C128" s="46" t="s">
        <v>101</v>
      </c>
      <c r="D128" s="21" t="s">
        <v>231</v>
      </c>
      <c r="E128" s="13" t="s">
        <v>209</v>
      </c>
      <c r="F128" s="14" t="s">
        <v>58</v>
      </c>
      <c r="G128" s="25" t="s">
        <v>237</v>
      </c>
      <c r="H128" s="44">
        <v>6000000</v>
      </c>
      <c r="I128" s="24">
        <f t="shared" si="1"/>
        <v>6000000</v>
      </c>
      <c r="J128" s="24" t="s">
        <v>356</v>
      </c>
      <c r="K128" s="26" t="s">
        <v>28</v>
      </c>
      <c r="L128" s="62" t="s">
        <v>224</v>
      </c>
    </row>
    <row r="129" spans="2:12" s="38" customFormat="1" ht="25.5">
      <c r="B129" s="63">
        <v>81111811</v>
      </c>
      <c r="C129" s="46" t="s">
        <v>102</v>
      </c>
      <c r="D129" s="21" t="s">
        <v>230</v>
      </c>
      <c r="E129" s="13" t="s">
        <v>209</v>
      </c>
      <c r="F129" s="14" t="s">
        <v>229</v>
      </c>
      <c r="G129" s="25" t="s">
        <v>237</v>
      </c>
      <c r="H129" s="44">
        <v>16002249.999999998</v>
      </c>
      <c r="I129" s="24">
        <f t="shared" si="1"/>
        <v>16002249.999999998</v>
      </c>
      <c r="J129" s="24" t="s">
        <v>356</v>
      </c>
      <c r="K129" s="26" t="s">
        <v>28</v>
      </c>
      <c r="L129" s="62" t="s">
        <v>224</v>
      </c>
    </row>
    <row r="130" spans="2:12" s="38" customFormat="1" ht="67.5">
      <c r="B130" s="63">
        <v>81111811</v>
      </c>
      <c r="C130" s="46" t="s">
        <v>103</v>
      </c>
      <c r="D130" s="21" t="s">
        <v>232</v>
      </c>
      <c r="E130" s="13" t="s">
        <v>209</v>
      </c>
      <c r="F130" s="14" t="s">
        <v>63</v>
      </c>
      <c r="G130" s="25" t="s">
        <v>237</v>
      </c>
      <c r="H130" s="44">
        <v>20000000</v>
      </c>
      <c r="I130" s="24">
        <f t="shared" si="1"/>
        <v>20000000</v>
      </c>
      <c r="J130" s="24" t="s">
        <v>356</v>
      </c>
      <c r="K130" s="26" t="s">
        <v>28</v>
      </c>
      <c r="L130" s="62" t="s">
        <v>224</v>
      </c>
    </row>
    <row r="131" spans="2:12" s="38" customFormat="1" ht="25.5">
      <c r="B131" s="63">
        <v>43231512</v>
      </c>
      <c r="C131" s="46" t="s">
        <v>104</v>
      </c>
      <c r="D131" s="21" t="s">
        <v>230</v>
      </c>
      <c r="E131" s="13" t="s">
        <v>60</v>
      </c>
      <c r="F131" s="14" t="s">
        <v>229</v>
      </c>
      <c r="G131" s="25" t="s">
        <v>237</v>
      </c>
      <c r="H131" s="44">
        <v>122034734</v>
      </c>
      <c r="I131" s="24">
        <f t="shared" si="1"/>
        <v>122034734</v>
      </c>
      <c r="J131" s="24" t="s">
        <v>356</v>
      </c>
      <c r="K131" s="26" t="s">
        <v>28</v>
      </c>
      <c r="L131" s="62" t="s">
        <v>224</v>
      </c>
    </row>
    <row r="132" spans="2:12" ht="33.75">
      <c r="B132" s="63">
        <v>43231512</v>
      </c>
      <c r="C132" s="46" t="s">
        <v>105</v>
      </c>
      <c r="D132" s="21" t="s">
        <v>230</v>
      </c>
      <c r="E132" s="13" t="s">
        <v>212</v>
      </c>
      <c r="F132" s="14" t="s">
        <v>58</v>
      </c>
      <c r="G132" s="25" t="s">
        <v>237</v>
      </c>
      <c r="H132" s="40">
        <v>15450000</v>
      </c>
      <c r="I132" s="24">
        <f t="shared" si="1"/>
        <v>15450000</v>
      </c>
      <c r="J132" s="24" t="s">
        <v>356</v>
      </c>
      <c r="K132" s="26" t="s">
        <v>28</v>
      </c>
      <c r="L132" s="62" t="s">
        <v>224</v>
      </c>
    </row>
    <row r="133" spans="2:12" ht="25.5">
      <c r="B133" s="63">
        <v>43231512</v>
      </c>
      <c r="C133" s="46" t="s">
        <v>106</v>
      </c>
      <c r="D133" s="21" t="s">
        <v>228</v>
      </c>
      <c r="E133" s="13" t="s">
        <v>166</v>
      </c>
      <c r="F133" s="14" t="s">
        <v>37</v>
      </c>
      <c r="G133" s="25" t="s">
        <v>237</v>
      </c>
      <c r="H133" s="40">
        <v>176339789</v>
      </c>
      <c r="I133" s="24">
        <f t="shared" si="1"/>
        <v>176339789</v>
      </c>
      <c r="J133" s="24" t="s">
        <v>356</v>
      </c>
      <c r="K133" s="26" t="s">
        <v>28</v>
      </c>
      <c r="L133" s="62" t="s">
        <v>224</v>
      </c>
    </row>
    <row r="134" spans="2:12" ht="25.5">
      <c r="B134" s="63">
        <v>43231512</v>
      </c>
      <c r="C134" s="46" t="s">
        <v>107</v>
      </c>
      <c r="D134" s="21" t="s">
        <v>228</v>
      </c>
      <c r="E134" s="13" t="s">
        <v>245</v>
      </c>
      <c r="F134" s="14" t="s">
        <v>37</v>
      </c>
      <c r="G134" s="25" t="s">
        <v>237</v>
      </c>
      <c r="H134" s="40">
        <v>60000000</v>
      </c>
      <c r="I134" s="24">
        <f t="shared" si="1"/>
        <v>60000000</v>
      </c>
      <c r="J134" s="24" t="s">
        <v>356</v>
      </c>
      <c r="K134" s="26" t="s">
        <v>28</v>
      </c>
      <c r="L134" s="62" t="s">
        <v>224</v>
      </c>
    </row>
    <row r="135" spans="2:12" ht="25.5">
      <c r="B135" s="63">
        <v>43231512</v>
      </c>
      <c r="C135" s="46" t="s">
        <v>108</v>
      </c>
      <c r="D135" s="21" t="s">
        <v>228</v>
      </c>
      <c r="E135" s="13" t="s">
        <v>245</v>
      </c>
      <c r="F135" s="14" t="s">
        <v>37</v>
      </c>
      <c r="G135" s="25" t="s">
        <v>237</v>
      </c>
      <c r="H135" s="40">
        <v>97341070</v>
      </c>
      <c r="I135" s="24">
        <f t="shared" si="1"/>
        <v>97341070</v>
      </c>
      <c r="J135" s="24" t="s">
        <v>356</v>
      </c>
      <c r="K135" s="26" t="s">
        <v>28</v>
      </c>
      <c r="L135" s="62" t="s">
        <v>224</v>
      </c>
    </row>
    <row r="136" spans="2:12" ht="33.75">
      <c r="B136" s="63">
        <v>43231512</v>
      </c>
      <c r="C136" s="46" t="s">
        <v>109</v>
      </c>
      <c r="D136" s="21" t="s">
        <v>228</v>
      </c>
      <c r="E136" s="13" t="s">
        <v>242</v>
      </c>
      <c r="F136" s="14" t="s">
        <v>37</v>
      </c>
      <c r="G136" s="25" t="s">
        <v>237</v>
      </c>
      <c r="H136" s="40">
        <v>37532444</v>
      </c>
      <c r="I136" s="24">
        <f t="shared" si="1"/>
        <v>37532444</v>
      </c>
      <c r="J136" s="24" t="s">
        <v>356</v>
      </c>
      <c r="K136" s="26" t="s">
        <v>28</v>
      </c>
      <c r="L136" s="62" t="s">
        <v>224</v>
      </c>
    </row>
    <row r="137" spans="2:12" ht="25.5">
      <c r="B137" s="63">
        <v>80111621</v>
      </c>
      <c r="C137" s="46" t="s">
        <v>110</v>
      </c>
      <c r="D137" s="21" t="s">
        <v>233</v>
      </c>
      <c r="E137" s="13" t="s">
        <v>209</v>
      </c>
      <c r="F137" s="14" t="s">
        <v>63</v>
      </c>
      <c r="G137" s="25" t="s">
        <v>237</v>
      </c>
      <c r="H137" s="43">
        <v>22880000</v>
      </c>
      <c r="I137" s="24">
        <f t="shared" si="1"/>
        <v>22880000</v>
      </c>
      <c r="J137" s="24" t="s">
        <v>356</v>
      </c>
      <c r="K137" s="26" t="s">
        <v>28</v>
      </c>
      <c r="L137" s="62" t="s">
        <v>224</v>
      </c>
    </row>
    <row r="138" spans="2:12" ht="33.75">
      <c r="B138" s="63">
        <v>80111621</v>
      </c>
      <c r="C138" s="46" t="s">
        <v>111</v>
      </c>
      <c r="D138" s="21" t="s">
        <v>232</v>
      </c>
      <c r="E138" s="13" t="s">
        <v>210</v>
      </c>
      <c r="F138" s="14" t="s">
        <v>63</v>
      </c>
      <c r="G138" s="25" t="s">
        <v>237</v>
      </c>
      <c r="H138" s="43">
        <v>50000000</v>
      </c>
      <c r="I138" s="24">
        <f t="shared" si="1"/>
        <v>50000000</v>
      </c>
      <c r="J138" s="24" t="s">
        <v>356</v>
      </c>
      <c r="K138" s="26" t="s">
        <v>28</v>
      </c>
      <c r="L138" s="62" t="s">
        <v>224</v>
      </c>
    </row>
    <row r="139" spans="2:12" ht="33.75">
      <c r="B139" s="63">
        <v>80111621</v>
      </c>
      <c r="C139" s="46" t="s">
        <v>112</v>
      </c>
      <c r="D139" s="21" t="s">
        <v>232</v>
      </c>
      <c r="E139" s="13" t="s">
        <v>210</v>
      </c>
      <c r="F139" s="14" t="s">
        <v>63</v>
      </c>
      <c r="G139" s="25" t="s">
        <v>237</v>
      </c>
      <c r="H139" s="43">
        <v>120000000</v>
      </c>
      <c r="I139" s="24">
        <f t="shared" si="1"/>
        <v>120000000</v>
      </c>
      <c r="J139" s="24" t="s">
        <v>356</v>
      </c>
      <c r="K139" s="26" t="s">
        <v>28</v>
      </c>
      <c r="L139" s="62" t="s">
        <v>224</v>
      </c>
    </row>
    <row r="140" spans="2:12" ht="45">
      <c r="B140" s="63">
        <v>80111621</v>
      </c>
      <c r="C140" s="46" t="s">
        <v>113</v>
      </c>
      <c r="D140" s="21" t="s">
        <v>231</v>
      </c>
      <c r="E140" s="13" t="s">
        <v>61</v>
      </c>
      <c r="F140" s="14" t="s">
        <v>63</v>
      </c>
      <c r="G140" s="25" t="s">
        <v>237</v>
      </c>
      <c r="H140" s="43">
        <v>120000000</v>
      </c>
      <c r="I140" s="24">
        <f t="shared" si="1"/>
        <v>120000000</v>
      </c>
      <c r="J140" s="24" t="s">
        <v>356</v>
      </c>
      <c r="K140" s="26" t="s">
        <v>28</v>
      </c>
      <c r="L140" s="62" t="s">
        <v>224</v>
      </c>
    </row>
    <row r="141" spans="2:12" ht="25.5">
      <c r="B141" s="63">
        <v>80111621</v>
      </c>
      <c r="C141" s="46" t="s">
        <v>114</v>
      </c>
      <c r="D141" s="21" t="s">
        <v>233</v>
      </c>
      <c r="E141" s="13" t="s">
        <v>242</v>
      </c>
      <c r="F141" s="14" t="s">
        <v>63</v>
      </c>
      <c r="G141" s="25" t="s">
        <v>237</v>
      </c>
      <c r="H141" s="40">
        <v>50000000</v>
      </c>
      <c r="I141" s="24">
        <f t="shared" si="1"/>
        <v>50000000</v>
      </c>
      <c r="J141" s="24" t="s">
        <v>356</v>
      </c>
      <c r="K141" s="26" t="s">
        <v>28</v>
      </c>
      <c r="L141" s="62" t="s">
        <v>224</v>
      </c>
    </row>
    <row r="142" spans="2:12" ht="33.75">
      <c r="B142" s="63">
        <v>80111621</v>
      </c>
      <c r="C142" s="46" t="s">
        <v>115</v>
      </c>
      <c r="D142" s="21" t="s">
        <v>233</v>
      </c>
      <c r="E142" s="13" t="s">
        <v>209</v>
      </c>
      <c r="F142" s="14" t="s">
        <v>63</v>
      </c>
      <c r="G142" s="25" t="s">
        <v>237</v>
      </c>
      <c r="H142" s="43">
        <v>50000000</v>
      </c>
      <c r="I142" s="24">
        <f t="shared" si="1"/>
        <v>50000000</v>
      </c>
      <c r="J142" s="24" t="s">
        <v>356</v>
      </c>
      <c r="K142" s="26" t="s">
        <v>28</v>
      </c>
      <c r="L142" s="62" t="s">
        <v>224</v>
      </c>
    </row>
    <row r="143" spans="2:12" ht="56.25">
      <c r="B143" s="63">
        <v>80111621</v>
      </c>
      <c r="C143" s="46" t="s">
        <v>116</v>
      </c>
      <c r="D143" s="21" t="s">
        <v>232</v>
      </c>
      <c r="E143" s="13" t="s">
        <v>210</v>
      </c>
      <c r="F143" s="14" t="s">
        <v>63</v>
      </c>
      <c r="G143" s="25" t="s">
        <v>237</v>
      </c>
      <c r="H143" s="43">
        <v>115000000</v>
      </c>
      <c r="I143" s="24">
        <f t="shared" si="1"/>
        <v>115000000</v>
      </c>
      <c r="J143" s="24" t="s">
        <v>356</v>
      </c>
      <c r="K143" s="26" t="s">
        <v>28</v>
      </c>
      <c r="L143" s="62" t="s">
        <v>224</v>
      </c>
    </row>
    <row r="144" spans="2:12" ht="56.25">
      <c r="B144" s="63">
        <v>80111621</v>
      </c>
      <c r="C144" s="46" t="s">
        <v>117</v>
      </c>
      <c r="D144" s="21" t="s">
        <v>232</v>
      </c>
      <c r="E144" s="13" t="s">
        <v>210</v>
      </c>
      <c r="F144" s="14" t="s">
        <v>63</v>
      </c>
      <c r="G144" s="25" t="s">
        <v>237</v>
      </c>
      <c r="H144" s="43">
        <v>115000000</v>
      </c>
      <c r="I144" s="24">
        <f t="shared" si="1"/>
        <v>115000000</v>
      </c>
      <c r="J144" s="24" t="s">
        <v>356</v>
      </c>
      <c r="K144" s="26" t="s">
        <v>28</v>
      </c>
      <c r="L144" s="62" t="s">
        <v>224</v>
      </c>
    </row>
    <row r="145" spans="2:12" ht="33.75">
      <c r="B145" s="63">
        <v>80111621</v>
      </c>
      <c r="C145" s="46" t="s">
        <v>118</v>
      </c>
      <c r="D145" s="21" t="s">
        <v>234</v>
      </c>
      <c r="E145" s="13" t="s">
        <v>60</v>
      </c>
      <c r="F145" s="14" t="s">
        <v>63</v>
      </c>
      <c r="G145" s="25" t="s">
        <v>237</v>
      </c>
      <c r="H145" s="43">
        <v>25000000</v>
      </c>
      <c r="I145" s="24">
        <f t="shared" si="1"/>
        <v>25000000</v>
      </c>
      <c r="J145" s="24" t="s">
        <v>356</v>
      </c>
      <c r="K145" s="26" t="s">
        <v>28</v>
      </c>
      <c r="L145" s="62" t="s">
        <v>224</v>
      </c>
    </row>
    <row r="146" spans="2:12" ht="33.75">
      <c r="B146" s="63">
        <v>80111621</v>
      </c>
      <c r="C146" s="46" t="s">
        <v>119</v>
      </c>
      <c r="D146" s="21" t="s">
        <v>234</v>
      </c>
      <c r="E146" s="13" t="s">
        <v>243</v>
      </c>
      <c r="F146" s="14" t="s">
        <v>63</v>
      </c>
      <c r="G146" s="25" t="s">
        <v>237</v>
      </c>
      <c r="H146" s="43">
        <v>30000000</v>
      </c>
      <c r="I146" s="24">
        <f t="shared" si="1"/>
        <v>30000000</v>
      </c>
      <c r="J146" s="24" t="s">
        <v>356</v>
      </c>
      <c r="K146" s="26" t="s">
        <v>28</v>
      </c>
      <c r="L146" s="62" t="s">
        <v>224</v>
      </c>
    </row>
    <row r="147" spans="2:12" ht="25.5">
      <c r="B147" s="63">
        <v>80111621</v>
      </c>
      <c r="C147" s="46" t="s">
        <v>120</v>
      </c>
      <c r="D147" s="21" t="s">
        <v>232</v>
      </c>
      <c r="E147" s="13" t="s">
        <v>210</v>
      </c>
      <c r="F147" s="14" t="s">
        <v>63</v>
      </c>
      <c r="G147" s="25" t="s">
        <v>237</v>
      </c>
      <c r="H147" s="16">
        <v>30000000</v>
      </c>
      <c r="I147" s="24">
        <f t="shared" si="1"/>
        <v>30000000</v>
      </c>
      <c r="J147" s="24" t="s">
        <v>356</v>
      </c>
      <c r="K147" s="26" t="s">
        <v>28</v>
      </c>
      <c r="L147" s="62" t="s">
        <v>224</v>
      </c>
    </row>
    <row r="148" spans="2:12" ht="25.5">
      <c r="B148" s="63">
        <v>80111621</v>
      </c>
      <c r="C148" s="46" t="s">
        <v>121</v>
      </c>
      <c r="D148" s="21" t="s">
        <v>232</v>
      </c>
      <c r="E148" s="13" t="s">
        <v>210</v>
      </c>
      <c r="F148" s="14" t="s">
        <v>63</v>
      </c>
      <c r="G148" s="25" t="s">
        <v>237</v>
      </c>
      <c r="H148" s="19">
        <v>55000000</v>
      </c>
      <c r="I148" s="24">
        <f t="shared" si="1"/>
        <v>55000000</v>
      </c>
      <c r="J148" s="24" t="s">
        <v>356</v>
      </c>
      <c r="K148" s="26" t="s">
        <v>28</v>
      </c>
      <c r="L148" s="62" t="s">
        <v>224</v>
      </c>
    </row>
    <row r="149" spans="2:12" ht="25.5">
      <c r="B149" s="63">
        <v>80111621</v>
      </c>
      <c r="C149" s="46" t="s">
        <v>122</v>
      </c>
      <c r="D149" s="21" t="s">
        <v>232</v>
      </c>
      <c r="E149" s="13" t="s">
        <v>210</v>
      </c>
      <c r="F149" s="14" t="s">
        <v>63</v>
      </c>
      <c r="G149" s="25" t="s">
        <v>237</v>
      </c>
      <c r="H149" s="19">
        <v>30000000</v>
      </c>
      <c r="I149" s="24">
        <f t="shared" si="1"/>
        <v>30000000</v>
      </c>
      <c r="J149" s="24" t="s">
        <v>356</v>
      </c>
      <c r="K149" s="26" t="s">
        <v>28</v>
      </c>
      <c r="L149" s="62" t="s">
        <v>224</v>
      </c>
    </row>
    <row r="150" spans="2:12" ht="25.5">
      <c r="B150" s="63">
        <v>80111621</v>
      </c>
      <c r="C150" s="46" t="s">
        <v>123</v>
      </c>
      <c r="D150" s="21" t="s">
        <v>233</v>
      </c>
      <c r="E150" s="13" t="s">
        <v>209</v>
      </c>
      <c r="F150" s="14" t="s">
        <v>63</v>
      </c>
      <c r="G150" s="25" t="s">
        <v>237</v>
      </c>
      <c r="H150" s="19">
        <v>200340120</v>
      </c>
      <c r="I150" s="24">
        <f t="shared" si="1"/>
        <v>200340120</v>
      </c>
      <c r="J150" s="24" t="s">
        <v>356</v>
      </c>
      <c r="K150" s="26" t="s">
        <v>28</v>
      </c>
      <c r="L150" s="62" t="s">
        <v>224</v>
      </c>
    </row>
    <row r="151" spans="2:12" ht="33.75">
      <c r="B151" s="63">
        <v>81111510</v>
      </c>
      <c r="C151" s="46" t="s">
        <v>124</v>
      </c>
      <c r="D151" s="21" t="s">
        <v>228</v>
      </c>
      <c r="E151" s="13" t="s">
        <v>209</v>
      </c>
      <c r="F151" s="14" t="s">
        <v>37</v>
      </c>
      <c r="G151" s="25" t="s">
        <v>237</v>
      </c>
      <c r="H151" s="19">
        <v>71250000</v>
      </c>
      <c r="I151" s="24">
        <f t="shared" si="1"/>
        <v>71250000</v>
      </c>
      <c r="J151" s="24" t="s">
        <v>356</v>
      </c>
      <c r="K151" s="26" t="s">
        <v>28</v>
      </c>
      <c r="L151" s="62" t="s">
        <v>224</v>
      </c>
    </row>
    <row r="152" spans="2:12" ht="25.5">
      <c r="B152" s="63">
        <v>60104906</v>
      </c>
      <c r="C152" s="46" t="s">
        <v>125</v>
      </c>
      <c r="D152" s="21" t="s">
        <v>235</v>
      </c>
      <c r="E152" s="13" t="s">
        <v>243</v>
      </c>
      <c r="F152" s="14" t="s">
        <v>229</v>
      </c>
      <c r="G152" s="25" t="s">
        <v>237</v>
      </c>
      <c r="H152" s="19">
        <v>39045919</v>
      </c>
      <c r="I152" s="24">
        <f t="shared" si="1"/>
        <v>39045919</v>
      </c>
      <c r="J152" s="24" t="s">
        <v>356</v>
      </c>
      <c r="K152" s="26" t="s">
        <v>28</v>
      </c>
      <c r="L152" s="62" t="s">
        <v>224</v>
      </c>
    </row>
    <row r="153" spans="2:12" ht="33.75">
      <c r="B153" s="63">
        <v>80111621</v>
      </c>
      <c r="C153" s="46" t="s">
        <v>126</v>
      </c>
      <c r="D153" s="21" t="s">
        <v>228</v>
      </c>
      <c r="E153" s="13" t="s">
        <v>240</v>
      </c>
      <c r="F153" s="14" t="s">
        <v>37</v>
      </c>
      <c r="G153" s="25" t="s">
        <v>237</v>
      </c>
      <c r="H153" s="19">
        <v>74387456</v>
      </c>
      <c r="I153" s="24">
        <f aca="true" t="shared" si="2" ref="I153:I217">+H153</f>
        <v>74387456</v>
      </c>
      <c r="J153" s="24" t="s">
        <v>356</v>
      </c>
      <c r="K153" s="26" t="s">
        <v>28</v>
      </c>
      <c r="L153" s="62" t="s">
        <v>224</v>
      </c>
    </row>
    <row r="154" spans="2:12" ht="33.75">
      <c r="B154" s="63">
        <v>80111621</v>
      </c>
      <c r="C154" s="46" t="s">
        <v>127</v>
      </c>
      <c r="D154" s="21" t="s">
        <v>228</v>
      </c>
      <c r="E154" s="13" t="s">
        <v>240</v>
      </c>
      <c r="F154" s="14" t="s">
        <v>37</v>
      </c>
      <c r="G154" s="25" t="s">
        <v>238</v>
      </c>
      <c r="H154" s="19">
        <v>74387456</v>
      </c>
      <c r="I154" s="24">
        <f t="shared" si="2"/>
        <v>74387456</v>
      </c>
      <c r="J154" s="24" t="s">
        <v>356</v>
      </c>
      <c r="K154" s="26" t="s">
        <v>28</v>
      </c>
      <c r="L154" s="62" t="s">
        <v>224</v>
      </c>
    </row>
    <row r="155" spans="2:12" ht="33.75">
      <c r="B155" s="63">
        <v>80111621</v>
      </c>
      <c r="C155" s="46" t="s">
        <v>128</v>
      </c>
      <c r="D155" s="21" t="s">
        <v>228</v>
      </c>
      <c r="E155" s="13" t="s">
        <v>240</v>
      </c>
      <c r="F155" s="14" t="s">
        <v>37</v>
      </c>
      <c r="G155" s="25" t="s">
        <v>238</v>
      </c>
      <c r="H155" s="19">
        <v>27529216</v>
      </c>
      <c r="I155" s="24">
        <f t="shared" si="2"/>
        <v>27529216</v>
      </c>
      <c r="J155" s="24" t="s">
        <v>356</v>
      </c>
      <c r="K155" s="26" t="s">
        <v>28</v>
      </c>
      <c r="L155" s="62" t="s">
        <v>224</v>
      </c>
    </row>
    <row r="156" spans="2:12" ht="22.5">
      <c r="B156" s="63">
        <v>80111621</v>
      </c>
      <c r="C156" s="46" t="s">
        <v>129</v>
      </c>
      <c r="D156" s="21" t="s">
        <v>228</v>
      </c>
      <c r="E156" s="13" t="s">
        <v>209</v>
      </c>
      <c r="F156" s="14" t="s">
        <v>37</v>
      </c>
      <c r="G156" s="25" t="s">
        <v>238</v>
      </c>
      <c r="H156" s="19">
        <v>28114944</v>
      </c>
      <c r="I156" s="24">
        <f t="shared" si="2"/>
        <v>28114944</v>
      </c>
      <c r="J156" s="24" t="s">
        <v>356</v>
      </c>
      <c r="K156" s="26" t="s">
        <v>28</v>
      </c>
      <c r="L156" s="62" t="s">
        <v>224</v>
      </c>
    </row>
    <row r="157" spans="2:12" ht="33.75">
      <c r="B157" s="63">
        <v>80111621</v>
      </c>
      <c r="C157" s="46" t="s">
        <v>130</v>
      </c>
      <c r="D157" s="21" t="s">
        <v>228</v>
      </c>
      <c r="E157" s="13" t="s">
        <v>240</v>
      </c>
      <c r="F157" s="14" t="s">
        <v>37</v>
      </c>
      <c r="G157" s="25" t="s">
        <v>238</v>
      </c>
      <c r="H157" s="19">
        <v>56229888</v>
      </c>
      <c r="I157" s="24">
        <f t="shared" si="2"/>
        <v>56229888</v>
      </c>
      <c r="J157" s="24" t="s">
        <v>356</v>
      </c>
      <c r="K157" s="26" t="s">
        <v>28</v>
      </c>
      <c r="L157" s="62" t="s">
        <v>224</v>
      </c>
    </row>
    <row r="158" spans="2:12" ht="22.5">
      <c r="B158" s="63">
        <v>80111621</v>
      </c>
      <c r="C158" s="46" t="s">
        <v>131</v>
      </c>
      <c r="D158" s="21" t="s">
        <v>234</v>
      </c>
      <c r="E158" s="13" t="s">
        <v>243</v>
      </c>
      <c r="F158" s="14" t="s">
        <v>63</v>
      </c>
      <c r="G158" s="25" t="s">
        <v>238</v>
      </c>
      <c r="H158" s="19">
        <v>50000000</v>
      </c>
      <c r="I158" s="24">
        <f t="shared" si="2"/>
        <v>50000000</v>
      </c>
      <c r="J158" s="24" t="s">
        <v>356</v>
      </c>
      <c r="K158" s="26" t="s">
        <v>28</v>
      </c>
      <c r="L158" s="62" t="s">
        <v>224</v>
      </c>
    </row>
    <row r="159" spans="2:12" ht="33.75">
      <c r="B159" s="63">
        <v>43233701</v>
      </c>
      <c r="C159" s="46" t="s">
        <v>132</v>
      </c>
      <c r="D159" s="21" t="s">
        <v>235</v>
      </c>
      <c r="E159" s="13" t="s">
        <v>60</v>
      </c>
      <c r="F159" s="14" t="s">
        <v>229</v>
      </c>
      <c r="G159" s="25" t="s">
        <v>238</v>
      </c>
      <c r="H159" s="19">
        <v>180000000</v>
      </c>
      <c r="I159" s="24">
        <f t="shared" si="2"/>
        <v>180000000</v>
      </c>
      <c r="J159" s="24" t="s">
        <v>356</v>
      </c>
      <c r="K159" s="26" t="s">
        <v>28</v>
      </c>
      <c r="L159" s="62" t="s">
        <v>224</v>
      </c>
    </row>
    <row r="160" spans="2:12" ht="33.75">
      <c r="B160" s="63">
        <v>80111621</v>
      </c>
      <c r="C160" s="46" t="s">
        <v>133</v>
      </c>
      <c r="D160" s="21" t="s">
        <v>232</v>
      </c>
      <c r="E160" s="13" t="s">
        <v>212</v>
      </c>
      <c r="F160" s="14" t="s">
        <v>63</v>
      </c>
      <c r="G160" s="25" t="s">
        <v>238</v>
      </c>
      <c r="H160" s="19">
        <v>400000000</v>
      </c>
      <c r="I160" s="24">
        <f t="shared" si="2"/>
        <v>400000000</v>
      </c>
      <c r="J160" s="24" t="s">
        <v>356</v>
      </c>
      <c r="K160" s="26" t="s">
        <v>28</v>
      </c>
      <c r="L160" s="62" t="s">
        <v>224</v>
      </c>
    </row>
    <row r="161" spans="2:12" ht="33.75">
      <c r="B161" s="63">
        <v>81111812</v>
      </c>
      <c r="C161" s="46" t="s">
        <v>134</v>
      </c>
      <c r="D161" s="21" t="s">
        <v>230</v>
      </c>
      <c r="E161" s="13" t="s">
        <v>60</v>
      </c>
      <c r="F161" s="14" t="s">
        <v>229</v>
      </c>
      <c r="G161" s="25" t="s">
        <v>238</v>
      </c>
      <c r="H161" s="19">
        <v>1056900000</v>
      </c>
      <c r="I161" s="24">
        <f t="shared" si="2"/>
        <v>1056900000</v>
      </c>
      <c r="J161" s="24" t="s">
        <v>356</v>
      </c>
      <c r="K161" s="26" t="s">
        <v>28</v>
      </c>
      <c r="L161" s="62" t="s">
        <v>224</v>
      </c>
    </row>
    <row r="162" spans="1:12" ht="56.25">
      <c r="A162" s="22"/>
      <c r="B162" s="63">
        <v>81151503</v>
      </c>
      <c r="C162" s="46" t="s">
        <v>316</v>
      </c>
      <c r="D162" s="21" t="s">
        <v>228</v>
      </c>
      <c r="E162" s="13" t="s">
        <v>211</v>
      </c>
      <c r="F162" s="14" t="s">
        <v>37</v>
      </c>
      <c r="G162" s="25" t="s">
        <v>237</v>
      </c>
      <c r="H162" s="19">
        <v>33000000</v>
      </c>
      <c r="I162" s="24">
        <f t="shared" si="2"/>
        <v>33000000</v>
      </c>
      <c r="J162" s="24" t="s">
        <v>356</v>
      </c>
      <c r="K162" s="26" t="s">
        <v>28</v>
      </c>
      <c r="L162" s="62" t="s">
        <v>320</v>
      </c>
    </row>
    <row r="163" spans="1:12" ht="56.25">
      <c r="A163" s="22"/>
      <c r="B163" s="63">
        <v>80111621</v>
      </c>
      <c r="C163" s="46" t="s">
        <v>317</v>
      </c>
      <c r="D163" s="21" t="s">
        <v>228</v>
      </c>
      <c r="E163" s="13" t="s">
        <v>211</v>
      </c>
      <c r="F163" s="14" t="s">
        <v>37</v>
      </c>
      <c r="G163" s="25" t="s">
        <v>237</v>
      </c>
      <c r="H163" s="19">
        <v>33000000</v>
      </c>
      <c r="I163" s="24">
        <f t="shared" si="2"/>
        <v>33000000</v>
      </c>
      <c r="J163" s="24" t="s">
        <v>356</v>
      </c>
      <c r="K163" s="26" t="s">
        <v>28</v>
      </c>
      <c r="L163" s="62" t="s">
        <v>320</v>
      </c>
    </row>
    <row r="164" spans="1:12" ht="67.5">
      <c r="A164" s="22"/>
      <c r="B164" s="63">
        <v>80111621</v>
      </c>
      <c r="C164" s="46" t="s">
        <v>318</v>
      </c>
      <c r="D164" s="21" t="s">
        <v>228</v>
      </c>
      <c r="E164" s="13" t="s">
        <v>211</v>
      </c>
      <c r="F164" s="14" t="s">
        <v>37</v>
      </c>
      <c r="G164" s="25" t="s">
        <v>321</v>
      </c>
      <c r="H164" s="19">
        <v>33000000</v>
      </c>
      <c r="I164" s="24">
        <f t="shared" si="2"/>
        <v>33000000</v>
      </c>
      <c r="J164" s="24" t="s">
        <v>356</v>
      </c>
      <c r="K164" s="26" t="s">
        <v>28</v>
      </c>
      <c r="L164" s="62" t="s">
        <v>320</v>
      </c>
    </row>
    <row r="165" spans="1:12" ht="45">
      <c r="A165" s="22"/>
      <c r="B165" s="63">
        <v>80111621</v>
      </c>
      <c r="C165" s="46" t="s">
        <v>319</v>
      </c>
      <c r="D165" s="21" t="s">
        <v>228</v>
      </c>
      <c r="E165" s="13" t="s">
        <v>211</v>
      </c>
      <c r="F165" s="14" t="s">
        <v>37</v>
      </c>
      <c r="G165" s="25" t="s">
        <v>237</v>
      </c>
      <c r="H165" s="19">
        <v>16500000</v>
      </c>
      <c r="I165" s="24">
        <f t="shared" si="2"/>
        <v>16500000</v>
      </c>
      <c r="J165" s="24" t="s">
        <v>356</v>
      </c>
      <c r="K165" s="26" t="s">
        <v>28</v>
      </c>
      <c r="L165" s="62" t="s">
        <v>320</v>
      </c>
    </row>
    <row r="166" spans="1:12" ht="45">
      <c r="A166" s="22"/>
      <c r="B166" s="63">
        <v>80111621</v>
      </c>
      <c r="C166" s="46" t="s">
        <v>135</v>
      </c>
      <c r="D166" s="21" t="s">
        <v>228</v>
      </c>
      <c r="E166" s="13" t="s">
        <v>211</v>
      </c>
      <c r="F166" s="14" t="s">
        <v>37</v>
      </c>
      <c r="G166" s="25" t="s">
        <v>237</v>
      </c>
      <c r="H166" s="19">
        <v>19800000</v>
      </c>
      <c r="I166" s="24">
        <f t="shared" si="2"/>
        <v>19800000</v>
      </c>
      <c r="J166" s="24" t="s">
        <v>356</v>
      </c>
      <c r="K166" s="26" t="s">
        <v>28</v>
      </c>
      <c r="L166" s="62" t="s">
        <v>320</v>
      </c>
    </row>
    <row r="167" spans="1:12" ht="45">
      <c r="A167" s="22"/>
      <c r="B167" s="63">
        <v>80111621</v>
      </c>
      <c r="C167" s="46" t="s">
        <v>136</v>
      </c>
      <c r="D167" s="21" t="s">
        <v>228</v>
      </c>
      <c r="E167" s="13" t="s">
        <v>211</v>
      </c>
      <c r="F167" s="14" t="s">
        <v>37</v>
      </c>
      <c r="G167" s="25" t="s">
        <v>237</v>
      </c>
      <c r="H167" s="19">
        <v>19800000</v>
      </c>
      <c r="I167" s="24">
        <f t="shared" si="2"/>
        <v>19800000</v>
      </c>
      <c r="J167" s="24" t="s">
        <v>356</v>
      </c>
      <c r="K167" s="26" t="s">
        <v>28</v>
      </c>
      <c r="L167" s="62" t="s">
        <v>320</v>
      </c>
    </row>
    <row r="168" spans="1:12" ht="33.75">
      <c r="A168" s="22"/>
      <c r="B168" s="63">
        <v>80111621</v>
      </c>
      <c r="C168" s="46" t="s">
        <v>137</v>
      </c>
      <c r="D168" s="21" t="s">
        <v>234</v>
      </c>
      <c r="E168" s="13" t="s">
        <v>209</v>
      </c>
      <c r="F168" s="14" t="s">
        <v>58</v>
      </c>
      <c r="G168" s="25" t="s">
        <v>237</v>
      </c>
      <c r="H168" s="43">
        <v>15000000</v>
      </c>
      <c r="I168" s="24">
        <f t="shared" si="2"/>
        <v>15000000</v>
      </c>
      <c r="J168" s="24" t="s">
        <v>356</v>
      </c>
      <c r="K168" s="26" t="s">
        <v>28</v>
      </c>
      <c r="L168" s="62" t="s">
        <v>320</v>
      </c>
    </row>
    <row r="169" spans="1:12" ht="78.75">
      <c r="A169" s="22"/>
      <c r="B169" s="63">
        <v>80111621</v>
      </c>
      <c r="C169" s="46" t="s">
        <v>138</v>
      </c>
      <c r="D169" s="21" t="s">
        <v>228</v>
      </c>
      <c r="E169" s="13" t="s">
        <v>211</v>
      </c>
      <c r="F169" s="14" t="s">
        <v>37</v>
      </c>
      <c r="G169" s="25" t="s">
        <v>237</v>
      </c>
      <c r="H169" s="19">
        <v>44000000</v>
      </c>
      <c r="I169" s="24">
        <f t="shared" si="2"/>
        <v>44000000</v>
      </c>
      <c r="J169" s="24" t="s">
        <v>356</v>
      </c>
      <c r="K169" s="26" t="s">
        <v>28</v>
      </c>
      <c r="L169" s="62" t="s">
        <v>320</v>
      </c>
    </row>
    <row r="170" spans="2:12" ht="67.5">
      <c r="B170" s="63">
        <v>80111621</v>
      </c>
      <c r="C170" s="46" t="s">
        <v>366</v>
      </c>
      <c r="D170" s="21" t="s">
        <v>228</v>
      </c>
      <c r="E170" s="13" t="s">
        <v>211</v>
      </c>
      <c r="F170" s="14" t="s">
        <v>37</v>
      </c>
      <c r="G170" s="25" t="s">
        <v>237</v>
      </c>
      <c r="H170" s="19">
        <v>33000000</v>
      </c>
      <c r="I170" s="24">
        <f t="shared" si="2"/>
        <v>33000000</v>
      </c>
      <c r="J170" s="24" t="s">
        <v>356</v>
      </c>
      <c r="K170" s="26" t="s">
        <v>28</v>
      </c>
      <c r="L170" s="62" t="s">
        <v>320</v>
      </c>
    </row>
    <row r="171" spans="2:12" ht="56.25">
      <c r="B171" s="63">
        <v>80111621</v>
      </c>
      <c r="C171" s="46" t="s">
        <v>367</v>
      </c>
      <c r="D171" s="21" t="s">
        <v>228</v>
      </c>
      <c r="E171" s="13" t="s">
        <v>211</v>
      </c>
      <c r="F171" s="14" t="s">
        <v>37</v>
      </c>
      <c r="G171" s="25" t="s">
        <v>237</v>
      </c>
      <c r="H171" s="19">
        <v>33000000</v>
      </c>
      <c r="I171" s="24">
        <f t="shared" si="2"/>
        <v>33000000</v>
      </c>
      <c r="J171" s="24" t="s">
        <v>356</v>
      </c>
      <c r="K171" s="26" t="s">
        <v>28</v>
      </c>
      <c r="L171" s="62" t="s">
        <v>320</v>
      </c>
    </row>
    <row r="172" spans="2:12" ht="56.25">
      <c r="B172" s="63">
        <v>80111621</v>
      </c>
      <c r="C172" s="46" t="s">
        <v>367</v>
      </c>
      <c r="D172" s="21" t="s">
        <v>228</v>
      </c>
      <c r="E172" s="13" t="s">
        <v>211</v>
      </c>
      <c r="F172" s="14" t="s">
        <v>37</v>
      </c>
      <c r="G172" s="25" t="s">
        <v>237</v>
      </c>
      <c r="H172" s="19">
        <v>33000000</v>
      </c>
      <c r="I172" s="24">
        <f t="shared" si="2"/>
        <v>33000000</v>
      </c>
      <c r="J172" s="24" t="s">
        <v>356</v>
      </c>
      <c r="K172" s="26" t="s">
        <v>28</v>
      </c>
      <c r="L172" s="62" t="s">
        <v>320</v>
      </c>
    </row>
    <row r="173" spans="2:12" ht="56.25">
      <c r="B173" s="63">
        <v>80111621</v>
      </c>
      <c r="C173" s="46" t="s">
        <v>367</v>
      </c>
      <c r="D173" s="21" t="s">
        <v>228</v>
      </c>
      <c r="E173" s="13" t="s">
        <v>211</v>
      </c>
      <c r="F173" s="14" t="s">
        <v>37</v>
      </c>
      <c r="G173" s="25" t="s">
        <v>237</v>
      </c>
      <c r="H173" s="19">
        <v>33000000</v>
      </c>
      <c r="I173" s="24">
        <f t="shared" si="2"/>
        <v>33000000</v>
      </c>
      <c r="J173" s="24" t="s">
        <v>356</v>
      </c>
      <c r="K173" s="26" t="s">
        <v>28</v>
      </c>
      <c r="L173" s="62" t="s">
        <v>320</v>
      </c>
    </row>
    <row r="174" spans="2:12" ht="56.25">
      <c r="B174" s="63">
        <v>80111621</v>
      </c>
      <c r="C174" s="46" t="s">
        <v>367</v>
      </c>
      <c r="D174" s="21" t="s">
        <v>228</v>
      </c>
      <c r="E174" s="13" t="s">
        <v>211</v>
      </c>
      <c r="F174" s="14" t="s">
        <v>37</v>
      </c>
      <c r="G174" s="25" t="s">
        <v>299</v>
      </c>
      <c r="H174" s="42">
        <v>33000000</v>
      </c>
      <c r="I174" s="24">
        <f>+H174</f>
        <v>33000000</v>
      </c>
      <c r="J174" s="24" t="s">
        <v>356</v>
      </c>
      <c r="K174" s="26" t="s">
        <v>28</v>
      </c>
      <c r="L174" s="62" t="s">
        <v>320</v>
      </c>
    </row>
    <row r="175" spans="2:12" ht="56.25">
      <c r="B175" s="63">
        <v>80111621</v>
      </c>
      <c r="C175" s="46" t="s">
        <v>367</v>
      </c>
      <c r="D175" s="21" t="s">
        <v>228</v>
      </c>
      <c r="E175" s="13" t="s">
        <v>211</v>
      </c>
      <c r="F175" s="14" t="s">
        <v>37</v>
      </c>
      <c r="G175" s="25" t="s">
        <v>299</v>
      </c>
      <c r="H175" s="42">
        <v>33000000</v>
      </c>
      <c r="I175" s="24">
        <f t="shared" si="2"/>
        <v>33000000</v>
      </c>
      <c r="J175" s="24" t="s">
        <v>356</v>
      </c>
      <c r="K175" s="26" t="s">
        <v>28</v>
      </c>
      <c r="L175" s="62" t="s">
        <v>320</v>
      </c>
    </row>
    <row r="176" spans="2:12" ht="56.25">
      <c r="B176" s="63">
        <v>80111621</v>
      </c>
      <c r="C176" s="46" t="s">
        <v>367</v>
      </c>
      <c r="D176" s="21" t="s">
        <v>228</v>
      </c>
      <c r="E176" s="13" t="s">
        <v>211</v>
      </c>
      <c r="F176" s="14" t="s">
        <v>37</v>
      </c>
      <c r="G176" s="25" t="s">
        <v>237</v>
      </c>
      <c r="H176" s="27">
        <v>33000000</v>
      </c>
      <c r="I176" s="24">
        <f t="shared" si="2"/>
        <v>33000000</v>
      </c>
      <c r="J176" s="24" t="s">
        <v>356</v>
      </c>
      <c r="K176" s="26" t="s">
        <v>28</v>
      </c>
      <c r="L176" s="62" t="s">
        <v>320</v>
      </c>
    </row>
    <row r="177" spans="2:12" ht="56.25">
      <c r="B177" s="63">
        <v>80111621</v>
      </c>
      <c r="C177" s="46" t="s">
        <v>367</v>
      </c>
      <c r="D177" s="21" t="s">
        <v>228</v>
      </c>
      <c r="E177" s="13" t="s">
        <v>211</v>
      </c>
      <c r="F177" s="14" t="s">
        <v>37</v>
      </c>
      <c r="G177" s="25" t="s">
        <v>237</v>
      </c>
      <c r="H177" s="16">
        <v>33000000</v>
      </c>
      <c r="I177" s="24">
        <f t="shared" si="2"/>
        <v>33000000</v>
      </c>
      <c r="J177" s="24" t="s">
        <v>356</v>
      </c>
      <c r="K177" s="26" t="s">
        <v>28</v>
      </c>
      <c r="L177" s="62" t="s">
        <v>320</v>
      </c>
    </row>
    <row r="178" spans="2:12" ht="56.25">
      <c r="B178" s="63">
        <v>80111621</v>
      </c>
      <c r="C178" s="46" t="s">
        <v>367</v>
      </c>
      <c r="D178" s="21" t="s">
        <v>228</v>
      </c>
      <c r="E178" s="13" t="s">
        <v>211</v>
      </c>
      <c r="F178" s="14" t="s">
        <v>37</v>
      </c>
      <c r="G178" s="25" t="s">
        <v>237</v>
      </c>
      <c r="H178" s="19">
        <v>33000000</v>
      </c>
      <c r="I178" s="24">
        <f t="shared" si="2"/>
        <v>33000000</v>
      </c>
      <c r="J178" s="24" t="s">
        <v>356</v>
      </c>
      <c r="K178" s="26" t="s">
        <v>28</v>
      </c>
      <c r="L178" s="62" t="s">
        <v>320</v>
      </c>
    </row>
    <row r="179" spans="2:12" ht="56.25">
      <c r="B179" s="63">
        <v>80111621</v>
      </c>
      <c r="C179" s="46" t="s">
        <v>367</v>
      </c>
      <c r="D179" s="21" t="s">
        <v>228</v>
      </c>
      <c r="E179" s="13" t="s">
        <v>211</v>
      </c>
      <c r="F179" s="14" t="s">
        <v>37</v>
      </c>
      <c r="G179" s="25" t="s">
        <v>237</v>
      </c>
      <c r="H179" s="19">
        <v>33000000</v>
      </c>
      <c r="I179" s="24">
        <f t="shared" si="2"/>
        <v>33000000</v>
      </c>
      <c r="J179" s="24" t="s">
        <v>356</v>
      </c>
      <c r="K179" s="26" t="s">
        <v>28</v>
      </c>
      <c r="L179" s="62" t="s">
        <v>320</v>
      </c>
    </row>
    <row r="180" spans="2:12" ht="56.25">
      <c r="B180" s="63">
        <v>80111621</v>
      </c>
      <c r="C180" s="46" t="s">
        <v>367</v>
      </c>
      <c r="D180" s="21" t="s">
        <v>228</v>
      </c>
      <c r="E180" s="13" t="s">
        <v>211</v>
      </c>
      <c r="F180" s="14" t="s">
        <v>37</v>
      </c>
      <c r="G180" s="25" t="s">
        <v>300</v>
      </c>
      <c r="H180" s="19">
        <v>33000000</v>
      </c>
      <c r="I180" s="24">
        <f t="shared" si="2"/>
        <v>33000000</v>
      </c>
      <c r="J180" s="24" t="s">
        <v>356</v>
      </c>
      <c r="K180" s="26" t="s">
        <v>28</v>
      </c>
      <c r="L180" s="62" t="s">
        <v>320</v>
      </c>
    </row>
    <row r="181" spans="2:12" ht="67.5">
      <c r="B181" s="63">
        <v>80111621</v>
      </c>
      <c r="C181" s="46" t="s">
        <v>139</v>
      </c>
      <c r="D181" s="21" t="s">
        <v>228</v>
      </c>
      <c r="E181" s="13" t="s">
        <v>211</v>
      </c>
      <c r="F181" s="14" t="s">
        <v>37</v>
      </c>
      <c r="G181" s="25" t="s">
        <v>237</v>
      </c>
      <c r="H181" s="36">
        <v>28600000</v>
      </c>
      <c r="I181" s="24">
        <f t="shared" si="2"/>
        <v>28600000</v>
      </c>
      <c r="J181" s="24" t="s">
        <v>356</v>
      </c>
      <c r="K181" s="26" t="s">
        <v>28</v>
      </c>
      <c r="L181" s="62" t="s">
        <v>320</v>
      </c>
    </row>
    <row r="182" spans="2:12" ht="33.75">
      <c r="B182" s="63">
        <v>80111621</v>
      </c>
      <c r="C182" s="46" t="s">
        <v>368</v>
      </c>
      <c r="D182" s="21" t="s">
        <v>228</v>
      </c>
      <c r="E182" s="13" t="s">
        <v>211</v>
      </c>
      <c r="F182" s="14" t="s">
        <v>37</v>
      </c>
      <c r="G182" s="25" t="s">
        <v>237</v>
      </c>
      <c r="H182" s="36">
        <v>33000000</v>
      </c>
      <c r="I182" s="24">
        <f t="shared" si="2"/>
        <v>33000000</v>
      </c>
      <c r="J182" s="24" t="s">
        <v>356</v>
      </c>
      <c r="K182" s="26" t="s">
        <v>28</v>
      </c>
      <c r="L182" s="62" t="s">
        <v>320</v>
      </c>
    </row>
    <row r="183" spans="2:12" ht="33.75">
      <c r="B183" s="63">
        <v>80111621</v>
      </c>
      <c r="C183" s="46" t="s">
        <v>368</v>
      </c>
      <c r="D183" s="21" t="s">
        <v>228</v>
      </c>
      <c r="E183" s="13" t="s">
        <v>211</v>
      </c>
      <c r="F183" s="14" t="s">
        <v>37</v>
      </c>
      <c r="G183" s="25" t="s">
        <v>237</v>
      </c>
      <c r="H183" s="16">
        <v>33000000</v>
      </c>
      <c r="I183" s="24">
        <f t="shared" si="2"/>
        <v>33000000</v>
      </c>
      <c r="J183" s="24" t="s">
        <v>356</v>
      </c>
      <c r="K183" s="26" t="s">
        <v>28</v>
      </c>
      <c r="L183" s="62" t="s">
        <v>320</v>
      </c>
    </row>
    <row r="184" spans="2:12" ht="33.75">
      <c r="B184" s="63">
        <v>80111621</v>
      </c>
      <c r="C184" s="46" t="s">
        <v>369</v>
      </c>
      <c r="D184" s="21" t="s">
        <v>228</v>
      </c>
      <c r="E184" s="13" t="s">
        <v>61</v>
      </c>
      <c r="F184" s="14" t="s">
        <v>37</v>
      </c>
      <c r="G184" s="25" t="s">
        <v>300</v>
      </c>
      <c r="H184" s="42">
        <v>18750000</v>
      </c>
      <c r="I184" s="24">
        <f t="shared" si="2"/>
        <v>18750000</v>
      </c>
      <c r="J184" s="24" t="s">
        <v>356</v>
      </c>
      <c r="K184" s="26" t="s">
        <v>28</v>
      </c>
      <c r="L184" s="62" t="s">
        <v>320</v>
      </c>
    </row>
    <row r="185" spans="2:12" ht="33.75">
      <c r="B185" s="63">
        <v>80111621</v>
      </c>
      <c r="C185" s="46" t="s">
        <v>368</v>
      </c>
      <c r="D185" s="21" t="s">
        <v>228</v>
      </c>
      <c r="E185" s="13" t="s">
        <v>211</v>
      </c>
      <c r="F185" s="14" t="s">
        <v>37</v>
      </c>
      <c r="G185" s="25" t="s">
        <v>237</v>
      </c>
      <c r="H185" s="40">
        <v>33000000</v>
      </c>
      <c r="I185" s="24">
        <f t="shared" si="2"/>
        <v>33000000</v>
      </c>
      <c r="J185" s="24" t="s">
        <v>356</v>
      </c>
      <c r="K185" s="26" t="s">
        <v>28</v>
      </c>
      <c r="L185" s="62" t="s">
        <v>320</v>
      </c>
    </row>
    <row r="186" spans="2:12" ht="33.75">
      <c r="B186" s="63">
        <v>80111621</v>
      </c>
      <c r="C186" s="46" t="s">
        <v>368</v>
      </c>
      <c r="D186" s="21" t="s">
        <v>228</v>
      </c>
      <c r="E186" s="13" t="s">
        <v>211</v>
      </c>
      <c r="F186" s="14" t="s">
        <v>37</v>
      </c>
      <c r="G186" s="25" t="s">
        <v>237</v>
      </c>
      <c r="H186" s="40">
        <v>33000000</v>
      </c>
      <c r="I186" s="24">
        <f t="shared" si="2"/>
        <v>33000000</v>
      </c>
      <c r="J186" s="24" t="s">
        <v>356</v>
      </c>
      <c r="K186" s="26" t="s">
        <v>28</v>
      </c>
      <c r="L186" s="62" t="s">
        <v>320</v>
      </c>
    </row>
    <row r="187" spans="2:12" ht="33.75">
      <c r="B187" s="63">
        <v>80111621</v>
      </c>
      <c r="C187" s="46" t="s">
        <v>368</v>
      </c>
      <c r="D187" s="21" t="s">
        <v>228</v>
      </c>
      <c r="E187" s="13" t="s">
        <v>211</v>
      </c>
      <c r="F187" s="14" t="s">
        <v>37</v>
      </c>
      <c r="G187" s="25" t="s">
        <v>237</v>
      </c>
      <c r="H187" s="42">
        <v>33000000</v>
      </c>
      <c r="I187" s="24">
        <f t="shared" si="2"/>
        <v>33000000</v>
      </c>
      <c r="J187" s="24" t="s">
        <v>356</v>
      </c>
      <c r="K187" s="26" t="s">
        <v>28</v>
      </c>
      <c r="L187" s="62" t="s">
        <v>320</v>
      </c>
    </row>
    <row r="188" spans="2:12" ht="33.75">
      <c r="B188" s="63">
        <v>80111621</v>
      </c>
      <c r="C188" s="46" t="s">
        <v>368</v>
      </c>
      <c r="D188" s="21" t="s">
        <v>228</v>
      </c>
      <c r="E188" s="13" t="s">
        <v>211</v>
      </c>
      <c r="F188" s="14" t="s">
        <v>37</v>
      </c>
      <c r="G188" s="25" t="s">
        <v>237</v>
      </c>
      <c r="H188" s="19">
        <v>33000000</v>
      </c>
      <c r="I188" s="24">
        <f t="shared" si="2"/>
        <v>33000000</v>
      </c>
      <c r="J188" s="24" t="s">
        <v>356</v>
      </c>
      <c r="K188" s="26" t="s">
        <v>28</v>
      </c>
      <c r="L188" s="62" t="s">
        <v>320</v>
      </c>
    </row>
    <row r="189" spans="2:12" ht="33.75">
      <c r="B189" s="63">
        <v>80111621</v>
      </c>
      <c r="C189" s="46" t="s">
        <v>368</v>
      </c>
      <c r="D189" s="21" t="s">
        <v>228</v>
      </c>
      <c r="E189" s="13" t="s">
        <v>61</v>
      </c>
      <c r="F189" s="14" t="s">
        <v>37</v>
      </c>
      <c r="G189" s="25" t="s">
        <v>300</v>
      </c>
      <c r="H189" s="16">
        <v>30000000</v>
      </c>
      <c r="I189" s="24">
        <f t="shared" si="2"/>
        <v>30000000</v>
      </c>
      <c r="J189" s="24" t="s">
        <v>356</v>
      </c>
      <c r="K189" s="26" t="s">
        <v>28</v>
      </c>
      <c r="L189" s="62" t="s">
        <v>320</v>
      </c>
    </row>
    <row r="190" spans="2:12" ht="33.75">
      <c r="B190" s="63">
        <v>80111621</v>
      </c>
      <c r="C190" s="46" t="s">
        <v>368</v>
      </c>
      <c r="D190" s="21" t="s">
        <v>228</v>
      </c>
      <c r="E190" s="13" t="s">
        <v>61</v>
      </c>
      <c r="F190" s="14" t="s">
        <v>37</v>
      </c>
      <c r="G190" s="25" t="s">
        <v>300</v>
      </c>
      <c r="H190" s="16">
        <v>30000000</v>
      </c>
      <c r="I190" s="24">
        <f t="shared" si="2"/>
        <v>30000000</v>
      </c>
      <c r="J190" s="24" t="s">
        <v>356</v>
      </c>
      <c r="K190" s="26" t="s">
        <v>28</v>
      </c>
      <c r="L190" s="62" t="s">
        <v>320</v>
      </c>
    </row>
    <row r="191" spans="2:12" ht="56.25">
      <c r="B191" s="63">
        <v>80111621</v>
      </c>
      <c r="C191" s="46" t="s">
        <v>322</v>
      </c>
      <c r="D191" s="21" t="s">
        <v>228</v>
      </c>
      <c r="E191" s="13" t="s">
        <v>211</v>
      </c>
      <c r="F191" s="14" t="s">
        <v>37</v>
      </c>
      <c r="G191" s="25" t="s">
        <v>237</v>
      </c>
      <c r="H191" s="18">
        <v>16500000</v>
      </c>
      <c r="I191" s="24">
        <f t="shared" si="2"/>
        <v>16500000</v>
      </c>
      <c r="J191" s="24" t="s">
        <v>356</v>
      </c>
      <c r="K191" s="26" t="s">
        <v>28</v>
      </c>
      <c r="L191" s="62" t="s">
        <v>320</v>
      </c>
    </row>
    <row r="192" spans="2:12" ht="56.25">
      <c r="B192" s="63">
        <v>80111621</v>
      </c>
      <c r="C192" s="46" t="s">
        <v>322</v>
      </c>
      <c r="D192" s="21" t="s">
        <v>228</v>
      </c>
      <c r="E192" s="13" t="s">
        <v>211</v>
      </c>
      <c r="F192" s="14" t="s">
        <v>37</v>
      </c>
      <c r="G192" s="25" t="s">
        <v>237</v>
      </c>
      <c r="H192" s="16">
        <v>16500000</v>
      </c>
      <c r="I192" s="24">
        <f t="shared" si="2"/>
        <v>16500000</v>
      </c>
      <c r="J192" s="24" t="s">
        <v>356</v>
      </c>
      <c r="K192" s="26" t="s">
        <v>28</v>
      </c>
      <c r="L192" s="62" t="s">
        <v>320</v>
      </c>
    </row>
    <row r="193" spans="2:12" ht="56.25">
      <c r="B193" s="63">
        <v>80111621</v>
      </c>
      <c r="C193" s="46" t="s">
        <v>322</v>
      </c>
      <c r="D193" s="21" t="s">
        <v>228</v>
      </c>
      <c r="E193" s="13" t="s">
        <v>61</v>
      </c>
      <c r="F193" s="14" t="s">
        <v>37</v>
      </c>
      <c r="G193" s="25" t="s">
        <v>300</v>
      </c>
      <c r="H193" s="17">
        <v>15000000</v>
      </c>
      <c r="I193" s="24">
        <f t="shared" si="2"/>
        <v>15000000</v>
      </c>
      <c r="J193" s="24" t="s">
        <v>356</v>
      </c>
      <c r="K193" s="26" t="s">
        <v>28</v>
      </c>
      <c r="L193" s="62" t="s">
        <v>320</v>
      </c>
    </row>
    <row r="194" spans="2:12" ht="56.25">
      <c r="B194" s="63">
        <v>80111621</v>
      </c>
      <c r="C194" s="46" t="s">
        <v>322</v>
      </c>
      <c r="D194" s="21" t="s">
        <v>228</v>
      </c>
      <c r="E194" s="13" t="s">
        <v>61</v>
      </c>
      <c r="F194" s="14" t="s">
        <v>37</v>
      </c>
      <c r="G194" s="25" t="s">
        <v>300</v>
      </c>
      <c r="H194" s="16">
        <v>15000000</v>
      </c>
      <c r="I194" s="24">
        <f t="shared" si="2"/>
        <v>15000000</v>
      </c>
      <c r="J194" s="24" t="s">
        <v>356</v>
      </c>
      <c r="K194" s="26" t="s">
        <v>28</v>
      </c>
      <c r="L194" s="62" t="s">
        <v>320</v>
      </c>
    </row>
    <row r="195" spans="2:12" ht="56.25">
      <c r="B195" s="63">
        <v>80111621</v>
      </c>
      <c r="C195" s="46" t="s">
        <v>322</v>
      </c>
      <c r="D195" s="21" t="s">
        <v>228</v>
      </c>
      <c r="E195" s="13" t="s">
        <v>211</v>
      </c>
      <c r="F195" s="14" t="s">
        <v>37</v>
      </c>
      <c r="G195" s="25" t="s">
        <v>237</v>
      </c>
      <c r="H195" s="16">
        <v>16500000</v>
      </c>
      <c r="I195" s="24">
        <f t="shared" si="2"/>
        <v>16500000</v>
      </c>
      <c r="J195" s="24" t="s">
        <v>356</v>
      </c>
      <c r="K195" s="26" t="s">
        <v>28</v>
      </c>
      <c r="L195" s="62" t="s">
        <v>320</v>
      </c>
    </row>
    <row r="196" spans="2:12" ht="56.25">
      <c r="B196" s="63">
        <v>80111621</v>
      </c>
      <c r="C196" s="46" t="s">
        <v>322</v>
      </c>
      <c r="D196" s="21" t="s">
        <v>228</v>
      </c>
      <c r="E196" s="13" t="s">
        <v>211</v>
      </c>
      <c r="F196" s="14" t="s">
        <v>37</v>
      </c>
      <c r="G196" s="25" t="s">
        <v>237</v>
      </c>
      <c r="H196" s="36">
        <v>16500000</v>
      </c>
      <c r="I196" s="24">
        <f t="shared" si="2"/>
        <v>16500000</v>
      </c>
      <c r="J196" s="24" t="s">
        <v>356</v>
      </c>
      <c r="K196" s="26" t="s">
        <v>28</v>
      </c>
      <c r="L196" s="62" t="s">
        <v>320</v>
      </c>
    </row>
    <row r="197" spans="2:12" ht="56.25">
      <c r="B197" s="63">
        <v>80111621</v>
      </c>
      <c r="C197" s="46" t="s">
        <v>322</v>
      </c>
      <c r="D197" s="21" t="s">
        <v>228</v>
      </c>
      <c r="E197" s="13" t="s">
        <v>211</v>
      </c>
      <c r="F197" s="14" t="s">
        <v>37</v>
      </c>
      <c r="G197" s="25" t="s">
        <v>237</v>
      </c>
      <c r="H197" s="41">
        <v>16500000</v>
      </c>
      <c r="I197" s="24">
        <f t="shared" si="2"/>
        <v>16500000</v>
      </c>
      <c r="J197" s="24" t="s">
        <v>356</v>
      </c>
      <c r="K197" s="26" t="s">
        <v>28</v>
      </c>
      <c r="L197" s="62" t="s">
        <v>320</v>
      </c>
    </row>
    <row r="198" spans="2:12" ht="56.25">
      <c r="B198" s="63">
        <v>80111621</v>
      </c>
      <c r="C198" s="46" t="s">
        <v>322</v>
      </c>
      <c r="D198" s="21" t="s">
        <v>228</v>
      </c>
      <c r="E198" s="13" t="s">
        <v>211</v>
      </c>
      <c r="F198" s="14" t="s">
        <v>37</v>
      </c>
      <c r="G198" s="25" t="s">
        <v>237</v>
      </c>
      <c r="H198" s="44">
        <v>16500000</v>
      </c>
      <c r="I198" s="24">
        <f t="shared" si="2"/>
        <v>16500000</v>
      </c>
      <c r="J198" s="24" t="s">
        <v>356</v>
      </c>
      <c r="K198" s="26" t="s">
        <v>28</v>
      </c>
      <c r="L198" s="62" t="s">
        <v>320</v>
      </c>
    </row>
    <row r="199" spans="2:12" ht="56.25">
      <c r="B199" s="63">
        <v>80111621</v>
      </c>
      <c r="C199" s="46" t="s">
        <v>322</v>
      </c>
      <c r="D199" s="21" t="s">
        <v>228</v>
      </c>
      <c r="E199" s="13" t="s">
        <v>211</v>
      </c>
      <c r="F199" s="14" t="s">
        <v>37</v>
      </c>
      <c r="G199" s="25" t="s">
        <v>237</v>
      </c>
      <c r="H199" s="27">
        <v>16500000</v>
      </c>
      <c r="I199" s="24">
        <f t="shared" si="2"/>
        <v>16500000</v>
      </c>
      <c r="J199" s="24" t="s">
        <v>356</v>
      </c>
      <c r="K199" s="26" t="s">
        <v>28</v>
      </c>
      <c r="L199" s="62" t="s">
        <v>320</v>
      </c>
    </row>
    <row r="200" spans="2:12" ht="56.25">
      <c r="B200" s="63">
        <v>80111621</v>
      </c>
      <c r="C200" s="46" t="s">
        <v>322</v>
      </c>
      <c r="D200" s="21" t="s">
        <v>228</v>
      </c>
      <c r="E200" s="13" t="s">
        <v>211</v>
      </c>
      <c r="F200" s="14" t="s">
        <v>37</v>
      </c>
      <c r="G200" s="25" t="s">
        <v>237</v>
      </c>
      <c r="H200" s="40">
        <v>16500000</v>
      </c>
      <c r="I200" s="24">
        <f t="shared" si="2"/>
        <v>16500000</v>
      </c>
      <c r="J200" s="24" t="s">
        <v>356</v>
      </c>
      <c r="K200" s="26" t="s">
        <v>28</v>
      </c>
      <c r="L200" s="62" t="s">
        <v>320</v>
      </c>
    </row>
    <row r="201" spans="2:12" ht="56.25">
      <c r="B201" s="63">
        <v>80111621</v>
      </c>
      <c r="C201" s="46" t="s">
        <v>140</v>
      </c>
      <c r="D201" s="21" t="s">
        <v>228</v>
      </c>
      <c r="E201" s="13" t="s">
        <v>211</v>
      </c>
      <c r="F201" s="14" t="s">
        <v>37</v>
      </c>
      <c r="G201" s="25" t="s">
        <v>237</v>
      </c>
      <c r="H201" s="27">
        <v>41250000</v>
      </c>
      <c r="I201" s="24">
        <f t="shared" si="2"/>
        <v>41250000</v>
      </c>
      <c r="J201" s="24" t="s">
        <v>356</v>
      </c>
      <c r="K201" s="26" t="s">
        <v>28</v>
      </c>
      <c r="L201" s="62" t="s">
        <v>320</v>
      </c>
    </row>
    <row r="202" spans="2:12" ht="56.25">
      <c r="B202" s="63">
        <v>80111621</v>
      </c>
      <c r="C202" s="46" t="s">
        <v>141</v>
      </c>
      <c r="D202" s="21" t="s">
        <v>228</v>
      </c>
      <c r="E202" s="13" t="s">
        <v>211</v>
      </c>
      <c r="F202" s="14" t="s">
        <v>37</v>
      </c>
      <c r="G202" s="25" t="s">
        <v>237</v>
      </c>
      <c r="H202" s="17">
        <v>38500000</v>
      </c>
      <c r="I202" s="24">
        <f t="shared" si="2"/>
        <v>38500000</v>
      </c>
      <c r="J202" s="24" t="s">
        <v>356</v>
      </c>
      <c r="K202" s="26" t="s">
        <v>28</v>
      </c>
      <c r="L202" s="62" t="s">
        <v>320</v>
      </c>
    </row>
    <row r="203" spans="1:12" ht="33.75">
      <c r="A203" s="22"/>
      <c r="B203" s="63">
        <v>86101705</v>
      </c>
      <c r="C203" s="46" t="s">
        <v>142</v>
      </c>
      <c r="D203" s="33" t="s">
        <v>234</v>
      </c>
      <c r="E203" s="13" t="s">
        <v>244</v>
      </c>
      <c r="F203" s="14" t="s">
        <v>37</v>
      </c>
      <c r="G203" s="25" t="s">
        <v>238</v>
      </c>
      <c r="H203" s="42">
        <v>125000000</v>
      </c>
      <c r="I203" s="24">
        <f t="shared" si="2"/>
        <v>125000000</v>
      </c>
      <c r="J203" s="24" t="s">
        <v>356</v>
      </c>
      <c r="K203" s="26" t="s">
        <v>28</v>
      </c>
      <c r="L203" s="62" t="s">
        <v>320</v>
      </c>
    </row>
    <row r="204" spans="2:12" s="22" customFormat="1" ht="25.5">
      <c r="B204" s="66">
        <v>20102301</v>
      </c>
      <c r="C204" s="35" t="s">
        <v>342</v>
      </c>
      <c r="D204" s="21" t="s">
        <v>227</v>
      </c>
      <c r="E204" s="13" t="s">
        <v>212</v>
      </c>
      <c r="F204" s="14" t="s">
        <v>57</v>
      </c>
      <c r="G204" s="25" t="s">
        <v>238</v>
      </c>
      <c r="H204" s="24">
        <f>1800000000+110000000+102600000+49905000+25000000+15000000+69550000</f>
        <v>2172055000</v>
      </c>
      <c r="I204" s="24">
        <f t="shared" si="2"/>
        <v>2172055000</v>
      </c>
      <c r="J204" s="24" t="s">
        <v>356</v>
      </c>
      <c r="K204" s="23" t="s">
        <v>28</v>
      </c>
      <c r="L204" s="62" t="s">
        <v>320</v>
      </c>
    </row>
    <row r="205" spans="1:12" ht="33.75">
      <c r="A205" s="22"/>
      <c r="B205" s="63">
        <v>81151503</v>
      </c>
      <c r="C205" s="46" t="s">
        <v>143</v>
      </c>
      <c r="D205" s="33" t="s">
        <v>230</v>
      </c>
      <c r="E205" s="13" t="s">
        <v>244</v>
      </c>
      <c r="F205" s="14" t="s">
        <v>229</v>
      </c>
      <c r="G205" s="25" t="s">
        <v>300</v>
      </c>
      <c r="H205" s="42">
        <v>210000000</v>
      </c>
      <c r="I205" s="24">
        <f t="shared" si="2"/>
        <v>210000000</v>
      </c>
      <c r="J205" s="24" t="s">
        <v>356</v>
      </c>
      <c r="K205" s="26" t="s">
        <v>28</v>
      </c>
      <c r="L205" s="62" t="s">
        <v>320</v>
      </c>
    </row>
    <row r="206" spans="1:12" ht="25.5">
      <c r="A206" s="22"/>
      <c r="B206" s="63">
        <v>81151503</v>
      </c>
      <c r="C206" s="46" t="s">
        <v>144</v>
      </c>
      <c r="D206" s="33" t="s">
        <v>230</v>
      </c>
      <c r="E206" s="13" t="s">
        <v>244</v>
      </c>
      <c r="F206" s="14" t="s">
        <v>57</v>
      </c>
      <c r="G206" s="25" t="s">
        <v>237</v>
      </c>
      <c r="H206" s="42">
        <v>500000000</v>
      </c>
      <c r="I206" s="24">
        <f t="shared" si="2"/>
        <v>500000000</v>
      </c>
      <c r="J206" s="24" t="s">
        <v>356</v>
      </c>
      <c r="K206" s="26" t="s">
        <v>28</v>
      </c>
      <c r="L206" s="62" t="s">
        <v>320</v>
      </c>
    </row>
    <row r="207" spans="1:12" ht="45">
      <c r="A207" s="22"/>
      <c r="B207" s="63">
        <v>81151503</v>
      </c>
      <c r="C207" s="46" t="s">
        <v>145</v>
      </c>
      <c r="D207" s="33" t="s">
        <v>230</v>
      </c>
      <c r="E207" s="13" t="s">
        <v>244</v>
      </c>
      <c r="F207" s="14" t="s">
        <v>57</v>
      </c>
      <c r="G207" s="25" t="s">
        <v>237</v>
      </c>
      <c r="H207" s="42">
        <v>200000000</v>
      </c>
      <c r="I207" s="24">
        <f t="shared" si="2"/>
        <v>200000000</v>
      </c>
      <c r="J207" s="24" t="s">
        <v>356</v>
      </c>
      <c r="K207" s="26" t="s">
        <v>28</v>
      </c>
      <c r="L207" s="62" t="s">
        <v>320</v>
      </c>
    </row>
    <row r="208" spans="1:12" ht="25.5">
      <c r="A208" s="22"/>
      <c r="B208" s="63">
        <v>81151503</v>
      </c>
      <c r="C208" s="46" t="s">
        <v>146</v>
      </c>
      <c r="D208" s="33" t="s">
        <v>230</v>
      </c>
      <c r="E208" s="13" t="s">
        <v>210</v>
      </c>
      <c r="F208" s="14" t="s">
        <v>57</v>
      </c>
      <c r="G208" s="25" t="s">
        <v>237</v>
      </c>
      <c r="H208" s="42">
        <v>550000000</v>
      </c>
      <c r="I208" s="24">
        <f t="shared" si="2"/>
        <v>550000000</v>
      </c>
      <c r="J208" s="24" t="s">
        <v>356</v>
      </c>
      <c r="K208" s="26" t="s">
        <v>28</v>
      </c>
      <c r="L208" s="62" t="s">
        <v>320</v>
      </c>
    </row>
    <row r="209" spans="1:12" ht="25.5">
      <c r="A209" s="22"/>
      <c r="B209" s="63">
        <v>84121606</v>
      </c>
      <c r="C209" s="46" t="s">
        <v>147</v>
      </c>
      <c r="D209" s="33" t="s">
        <v>227</v>
      </c>
      <c r="E209" s="13" t="s">
        <v>212</v>
      </c>
      <c r="F209" s="14" t="s">
        <v>229</v>
      </c>
      <c r="G209" s="25" t="s">
        <v>237</v>
      </c>
      <c r="H209" s="27">
        <v>55000000</v>
      </c>
      <c r="I209" s="24">
        <f t="shared" si="2"/>
        <v>55000000</v>
      </c>
      <c r="J209" s="24" t="s">
        <v>356</v>
      </c>
      <c r="K209" s="26" t="s">
        <v>28</v>
      </c>
      <c r="L209" s="62" t="s">
        <v>320</v>
      </c>
    </row>
    <row r="210" spans="1:12" ht="88.5" customHeight="1">
      <c r="A210" s="22"/>
      <c r="B210" s="63">
        <v>80111621</v>
      </c>
      <c r="C210" s="46" t="s">
        <v>347</v>
      </c>
      <c r="D210" s="21" t="s">
        <v>228</v>
      </c>
      <c r="E210" s="13" t="s">
        <v>243</v>
      </c>
      <c r="F210" s="14" t="s">
        <v>37</v>
      </c>
      <c r="G210" s="25" t="s">
        <v>238</v>
      </c>
      <c r="H210" s="27">
        <v>25000000</v>
      </c>
      <c r="I210" s="24">
        <f t="shared" si="2"/>
        <v>25000000</v>
      </c>
      <c r="J210" s="24" t="s">
        <v>356</v>
      </c>
      <c r="K210" s="26" t="s">
        <v>28</v>
      </c>
      <c r="L210" s="62" t="s">
        <v>304</v>
      </c>
    </row>
    <row r="211" spans="1:12" ht="81.75" customHeight="1">
      <c r="A211" s="22"/>
      <c r="B211" s="63">
        <v>80111621</v>
      </c>
      <c r="C211" s="46" t="s">
        <v>348</v>
      </c>
      <c r="D211" s="21" t="s">
        <v>228</v>
      </c>
      <c r="E211" s="13" t="s">
        <v>241</v>
      </c>
      <c r="F211" s="14" t="s">
        <v>37</v>
      </c>
      <c r="G211" s="25" t="s">
        <v>238</v>
      </c>
      <c r="H211" s="27">
        <v>40000000</v>
      </c>
      <c r="I211" s="24">
        <f t="shared" si="2"/>
        <v>40000000</v>
      </c>
      <c r="J211" s="24" t="s">
        <v>356</v>
      </c>
      <c r="K211" s="26" t="s">
        <v>28</v>
      </c>
      <c r="L211" s="62" t="s">
        <v>304</v>
      </c>
    </row>
    <row r="212" spans="1:12" ht="70.5" customHeight="1">
      <c r="A212" s="22"/>
      <c r="B212" s="63">
        <v>80111621</v>
      </c>
      <c r="C212" s="46" t="s">
        <v>148</v>
      </c>
      <c r="D212" s="21" t="s">
        <v>228</v>
      </c>
      <c r="E212" s="13" t="s">
        <v>211</v>
      </c>
      <c r="F212" s="14" t="s">
        <v>37</v>
      </c>
      <c r="G212" s="25" t="s">
        <v>237</v>
      </c>
      <c r="H212" s="27">
        <v>53900000</v>
      </c>
      <c r="I212" s="24">
        <f t="shared" si="2"/>
        <v>53900000</v>
      </c>
      <c r="J212" s="24" t="s">
        <v>356</v>
      </c>
      <c r="K212" s="26" t="s">
        <v>28</v>
      </c>
      <c r="L212" s="62" t="s">
        <v>304</v>
      </c>
    </row>
    <row r="213" spans="1:12" ht="69" customHeight="1">
      <c r="A213" s="22"/>
      <c r="B213" s="63">
        <v>80111621</v>
      </c>
      <c r="C213" s="46" t="s">
        <v>149</v>
      </c>
      <c r="D213" s="21" t="s">
        <v>228</v>
      </c>
      <c r="E213" s="13" t="s">
        <v>211</v>
      </c>
      <c r="F213" s="14" t="s">
        <v>37</v>
      </c>
      <c r="G213" s="25" t="s">
        <v>237</v>
      </c>
      <c r="H213" s="27">
        <v>53900000</v>
      </c>
      <c r="I213" s="24">
        <f t="shared" si="2"/>
        <v>53900000</v>
      </c>
      <c r="J213" s="24" t="s">
        <v>356</v>
      </c>
      <c r="K213" s="26" t="s">
        <v>28</v>
      </c>
      <c r="L213" s="62" t="s">
        <v>304</v>
      </c>
    </row>
    <row r="214" spans="1:12" ht="54" customHeight="1">
      <c r="A214" s="22"/>
      <c r="B214" s="63">
        <v>80111621</v>
      </c>
      <c r="C214" s="46" t="s">
        <v>349</v>
      </c>
      <c r="D214" s="21" t="s">
        <v>228</v>
      </c>
      <c r="E214" s="13" t="s">
        <v>61</v>
      </c>
      <c r="F214" s="14" t="s">
        <v>37</v>
      </c>
      <c r="G214" s="25" t="s">
        <v>237</v>
      </c>
      <c r="H214" s="16">
        <v>50000000</v>
      </c>
      <c r="I214" s="24">
        <f t="shared" si="2"/>
        <v>50000000</v>
      </c>
      <c r="J214" s="24" t="s">
        <v>356</v>
      </c>
      <c r="K214" s="26" t="s">
        <v>28</v>
      </c>
      <c r="L214" s="62" t="s">
        <v>304</v>
      </c>
    </row>
    <row r="215" spans="1:12" ht="45">
      <c r="A215" s="22"/>
      <c r="B215" s="63">
        <v>80111621</v>
      </c>
      <c r="C215" s="46" t="s">
        <v>150</v>
      </c>
      <c r="D215" s="21" t="s">
        <v>228</v>
      </c>
      <c r="E215" s="13" t="s">
        <v>61</v>
      </c>
      <c r="F215" s="14" t="s">
        <v>37</v>
      </c>
      <c r="G215" s="25" t="s">
        <v>237</v>
      </c>
      <c r="H215" s="19">
        <v>50000000</v>
      </c>
      <c r="I215" s="24">
        <f t="shared" si="2"/>
        <v>50000000</v>
      </c>
      <c r="J215" s="24" t="s">
        <v>356</v>
      </c>
      <c r="K215" s="26" t="s">
        <v>28</v>
      </c>
      <c r="L215" s="62" t="s">
        <v>304</v>
      </c>
    </row>
    <row r="216" spans="1:12" ht="52.5" customHeight="1">
      <c r="A216" s="22"/>
      <c r="B216" s="63">
        <v>80111621</v>
      </c>
      <c r="C216" s="46" t="s">
        <v>151</v>
      </c>
      <c r="D216" s="21" t="s">
        <v>228</v>
      </c>
      <c r="E216" s="13" t="s">
        <v>211</v>
      </c>
      <c r="F216" s="14" t="s">
        <v>37</v>
      </c>
      <c r="G216" s="25" t="s">
        <v>237</v>
      </c>
      <c r="H216" s="36">
        <v>71500000</v>
      </c>
      <c r="I216" s="24">
        <f t="shared" si="2"/>
        <v>71500000</v>
      </c>
      <c r="J216" s="24" t="s">
        <v>356</v>
      </c>
      <c r="K216" s="26" t="s">
        <v>28</v>
      </c>
      <c r="L216" s="62" t="s">
        <v>304</v>
      </c>
    </row>
    <row r="217" spans="1:12" ht="45" customHeight="1">
      <c r="A217" s="22"/>
      <c r="B217" s="63">
        <v>80111621</v>
      </c>
      <c r="C217" s="46" t="s">
        <v>152</v>
      </c>
      <c r="D217" s="21" t="s">
        <v>228</v>
      </c>
      <c r="E217" s="13" t="s">
        <v>212</v>
      </c>
      <c r="F217" s="14" t="s">
        <v>37</v>
      </c>
      <c r="G217" s="25" t="s">
        <v>237</v>
      </c>
      <c r="H217" s="16">
        <v>58500000</v>
      </c>
      <c r="I217" s="24">
        <f t="shared" si="2"/>
        <v>58500000</v>
      </c>
      <c r="J217" s="24" t="s">
        <v>356</v>
      </c>
      <c r="K217" s="26" t="s">
        <v>28</v>
      </c>
      <c r="L217" s="62" t="s">
        <v>304</v>
      </c>
    </row>
    <row r="218" spans="1:12" ht="66" customHeight="1">
      <c r="A218" s="22"/>
      <c r="B218" s="63">
        <v>80111621</v>
      </c>
      <c r="C218" s="46" t="s">
        <v>153</v>
      </c>
      <c r="D218" s="21" t="s">
        <v>228</v>
      </c>
      <c r="E218" s="13" t="s">
        <v>211</v>
      </c>
      <c r="F218" s="14" t="s">
        <v>37</v>
      </c>
      <c r="G218" s="25" t="s">
        <v>237</v>
      </c>
      <c r="H218" s="37">
        <v>60500000</v>
      </c>
      <c r="I218" s="24">
        <f aca="true" t="shared" si="3" ref="I218:I285">+H218</f>
        <v>60500000</v>
      </c>
      <c r="J218" s="24" t="s">
        <v>356</v>
      </c>
      <c r="K218" s="26" t="s">
        <v>28</v>
      </c>
      <c r="L218" s="62" t="s">
        <v>304</v>
      </c>
    </row>
    <row r="219" spans="1:12" ht="51.75" customHeight="1">
      <c r="A219" s="22"/>
      <c r="B219" s="63">
        <v>80111621</v>
      </c>
      <c r="C219" s="46" t="s">
        <v>154</v>
      </c>
      <c r="D219" s="21" t="s">
        <v>228</v>
      </c>
      <c r="E219" s="13" t="s">
        <v>211</v>
      </c>
      <c r="F219" s="14" t="s">
        <v>37</v>
      </c>
      <c r="G219" s="25" t="s">
        <v>237</v>
      </c>
      <c r="H219" s="24">
        <v>72000000</v>
      </c>
      <c r="I219" s="24">
        <f t="shared" si="3"/>
        <v>72000000</v>
      </c>
      <c r="J219" s="24" t="s">
        <v>356</v>
      </c>
      <c r="K219" s="26" t="s">
        <v>28</v>
      </c>
      <c r="L219" s="62" t="s">
        <v>304</v>
      </c>
    </row>
    <row r="220" spans="1:12" ht="61.5" customHeight="1">
      <c r="A220" s="22"/>
      <c r="B220" s="63">
        <v>80111621</v>
      </c>
      <c r="C220" s="46" t="s">
        <v>305</v>
      </c>
      <c r="D220" s="33" t="s">
        <v>233</v>
      </c>
      <c r="E220" s="13">
        <v>4</v>
      </c>
      <c r="F220" s="14" t="s">
        <v>37</v>
      </c>
      <c r="G220" s="25" t="s">
        <v>238</v>
      </c>
      <c r="H220" s="24">
        <v>20480000</v>
      </c>
      <c r="I220" s="24">
        <f t="shared" si="3"/>
        <v>20480000</v>
      </c>
      <c r="J220" s="24" t="s">
        <v>356</v>
      </c>
      <c r="K220" s="26" t="s">
        <v>28</v>
      </c>
      <c r="L220" s="62" t="s">
        <v>304</v>
      </c>
    </row>
    <row r="221" spans="1:12" ht="69" customHeight="1">
      <c r="A221" s="22"/>
      <c r="B221" s="63">
        <v>80111621</v>
      </c>
      <c r="C221" s="46" t="s">
        <v>306</v>
      </c>
      <c r="D221" s="33" t="s">
        <v>233</v>
      </c>
      <c r="E221" s="13">
        <v>4</v>
      </c>
      <c r="F221" s="14" t="s">
        <v>37</v>
      </c>
      <c r="G221" s="25" t="s">
        <v>238</v>
      </c>
      <c r="H221" s="24">
        <v>15924000</v>
      </c>
      <c r="I221" s="24">
        <f t="shared" si="3"/>
        <v>15924000</v>
      </c>
      <c r="J221" s="24" t="s">
        <v>356</v>
      </c>
      <c r="K221" s="26" t="s">
        <v>28</v>
      </c>
      <c r="L221" s="62" t="s">
        <v>304</v>
      </c>
    </row>
    <row r="222" spans="1:12" ht="54" customHeight="1">
      <c r="A222" s="22"/>
      <c r="B222" s="63">
        <v>80111621</v>
      </c>
      <c r="C222" s="46" t="s">
        <v>307</v>
      </c>
      <c r="D222" s="33" t="s">
        <v>233</v>
      </c>
      <c r="E222" s="13">
        <v>4</v>
      </c>
      <c r="F222" s="14" t="s">
        <v>63</v>
      </c>
      <c r="G222" s="25" t="s">
        <v>238</v>
      </c>
      <c r="H222" s="24">
        <v>20480000</v>
      </c>
      <c r="I222" s="24">
        <f t="shared" si="3"/>
        <v>20480000</v>
      </c>
      <c r="J222" s="24" t="s">
        <v>356</v>
      </c>
      <c r="K222" s="26" t="s">
        <v>28</v>
      </c>
      <c r="L222" s="62" t="s">
        <v>304</v>
      </c>
    </row>
    <row r="223" spans="1:12" ht="56.25" customHeight="1">
      <c r="A223" s="22"/>
      <c r="B223" s="63">
        <v>80111621</v>
      </c>
      <c r="C223" s="46" t="s">
        <v>308</v>
      </c>
      <c r="D223" s="33" t="s">
        <v>233</v>
      </c>
      <c r="E223" s="13">
        <v>4</v>
      </c>
      <c r="F223" s="14" t="s">
        <v>37</v>
      </c>
      <c r="G223" s="25" t="s">
        <v>238</v>
      </c>
      <c r="H223" s="24">
        <v>17612800</v>
      </c>
      <c r="I223" s="24">
        <f t="shared" si="3"/>
        <v>17612800</v>
      </c>
      <c r="J223" s="24" t="s">
        <v>356</v>
      </c>
      <c r="K223" s="26" t="s">
        <v>28</v>
      </c>
      <c r="L223" s="62" t="s">
        <v>304</v>
      </c>
    </row>
    <row r="224" spans="1:12" ht="22.5">
      <c r="A224" s="22"/>
      <c r="B224" s="63">
        <v>80111621</v>
      </c>
      <c r="C224" s="46" t="s">
        <v>309</v>
      </c>
      <c r="D224" s="33" t="s">
        <v>233</v>
      </c>
      <c r="E224" s="13">
        <v>1</v>
      </c>
      <c r="F224" s="14" t="s">
        <v>37</v>
      </c>
      <c r="G224" s="25" t="s">
        <v>238</v>
      </c>
      <c r="H224" s="24">
        <v>80000000</v>
      </c>
      <c r="I224" s="24">
        <f t="shared" si="3"/>
        <v>80000000</v>
      </c>
      <c r="J224" s="24" t="s">
        <v>356</v>
      </c>
      <c r="K224" s="26" t="s">
        <v>28</v>
      </c>
      <c r="L224" s="62" t="s">
        <v>304</v>
      </c>
    </row>
    <row r="225" spans="1:12" ht="22.5">
      <c r="A225" s="22"/>
      <c r="B225" s="63">
        <v>80111621</v>
      </c>
      <c r="C225" s="46" t="s">
        <v>310</v>
      </c>
      <c r="D225" s="33" t="s">
        <v>233</v>
      </c>
      <c r="E225" s="13">
        <v>4</v>
      </c>
      <c r="F225" s="14" t="s">
        <v>37</v>
      </c>
      <c r="G225" s="25" t="s">
        <v>238</v>
      </c>
      <c r="H225" s="24">
        <v>30000000</v>
      </c>
      <c r="I225" s="24">
        <f t="shared" si="3"/>
        <v>30000000</v>
      </c>
      <c r="J225" s="24" t="s">
        <v>356</v>
      </c>
      <c r="K225" s="26" t="s">
        <v>28</v>
      </c>
      <c r="L225" s="62" t="s">
        <v>304</v>
      </c>
    </row>
    <row r="226" spans="2:13" ht="38.25">
      <c r="B226" s="63">
        <v>72101507</v>
      </c>
      <c r="C226" s="46" t="s">
        <v>174</v>
      </c>
      <c r="D226" s="21" t="s">
        <v>231</v>
      </c>
      <c r="E226" s="13" t="s">
        <v>210</v>
      </c>
      <c r="F226" s="14" t="s">
        <v>57</v>
      </c>
      <c r="G226" s="25" t="s">
        <v>270</v>
      </c>
      <c r="H226" s="20">
        <v>1000000000</v>
      </c>
      <c r="I226" s="24">
        <f t="shared" si="3"/>
        <v>1000000000</v>
      </c>
      <c r="J226" s="24" t="s">
        <v>356</v>
      </c>
      <c r="K226" s="26" t="s">
        <v>28</v>
      </c>
      <c r="L226" s="62" t="s">
        <v>247</v>
      </c>
      <c r="M226" s="22"/>
    </row>
    <row r="227" spans="2:13" ht="25.5">
      <c r="B227" s="63">
        <v>80111621</v>
      </c>
      <c r="C227" s="46" t="s">
        <v>249</v>
      </c>
      <c r="D227" s="21" t="s">
        <v>231</v>
      </c>
      <c r="E227" s="13" t="s">
        <v>210</v>
      </c>
      <c r="F227" s="48" t="s">
        <v>63</v>
      </c>
      <c r="G227" s="25" t="s">
        <v>237</v>
      </c>
      <c r="H227" s="20">
        <v>130000000</v>
      </c>
      <c r="I227" s="24">
        <f t="shared" si="3"/>
        <v>130000000</v>
      </c>
      <c r="J227" s="24" t="s">
        <v>356</v>
      </c>
      <c r="K227" s="26" t="s">
        <v>28</v>
      </c>
      <c r="L227" s="62" t="s">
        <v>247</v>
      </c>
      <c r="M227" s="22"/>
    </row>
    <row r="228" spans="2:13" ht="33.75">
      <c r="B228" s="63">
        <v>80111621</v>
      </c>
      <c r="C228" s="46" t="s">
        <v>175</v>
      </c>
      <c r="D228" s="21" t="s">
        <v>228</v>
      </c>
      <c r="E228" s="13" t="s">
        <v>211</v>
      </c>
      <c r="F228" s="48" t="s">
        <v>37</v>
      </c>
      <c r="G228" s="25" t="s">
        <v>237</v>
      </c>
      <c r="H228" s="20">
        <v>150000000</v>
      </c>
      <c r="I228" s="24">
        <f t="shared" si="3"/>
        <v>150000000</v>
      </c>
      <c r="J228" s="24" t="s">
        <v>356</v>
      </c>
      <c r="K228" s="26" t="s">
        <v>28</v>
      </c>
      <c r="L228" s="62" t="s">
        <v>248</v>
      </c>
      <c r="M228" s="22"/>
    </row>
    <row r="229" spans="2:13" ht="45">
      <c r="B229" s="63">
        <v>80111621</v>
      </c>
      <c r="C229" s="46" t="s">
        <v>176</v>
      </c>
      <c r="D229" s="21" t="s">
        <v>228</v>
      </c>
      <c r="E229" s="13" t="s">
        <v>240</v>
      </c>
      <c r="F229" s="48" t="s">
        <v>37</v>
      </c>
      <c r="G229" s="25" t="s">
        <v>237</v>
      </c>
      <c r="H229" s="20">
        <v>42872883.2</v>
      </c>
      <c r="I229" s="24">
        <f t="shared" si="3"/>
        <v>42872883.2</v>
      </c>
      <c r="J229" s="24" t="s">
        <v>356</v>
      </c>
      <c r="K229" s="26" t="s">
        <v>28</v>
      </c>
      <c r="L229" s="62" t="s">
        <v>248</v>
      </c>
      <c r="M229" s="22"/>
    </row>
    <row r="230" spans="1:13" ht="56.25">
      <c r="A230" s="38"/>
      <c r="B230" s="63">
        <v>80111621</v>
      </c>
      <c r="C230" s="46" t="s">
        <v>177</v>
      </c>
      <c r="D230" s="21" t="s">
        <v>228</v>
      </c>
      <c r="E230" s="13" t="s">
        <v>240</v>
      </c>
      <c r="F230" s="48" t="s">
        <v>37</v>
      </c>
      <c r="G230" s="25" t="s">
        <v>237</v>
      </c>
      <c r="H230" s="20">
        <v>19430395</v>
      </c>
      <c r="I230" s="24">
        <f t="shared" si="3"/>
        <v>19430395</v>
      </c>
      <c r="J230" s="24" t="s">
        <v>356</v>
      </c>
      <c r="K230" s="26" t="s">
        <v>28</v>
      </c>
      <c r="L230" s="62" t="s">
        <v>248</v>
      </c>
      <c r="M230" s="22"/>
    </row>
    <row r="231" spans="1:13" ht="33.75">
      <c r="A231" s="38"/>
      <c r="B231" s="63">
        <v>80111621</v>
      </c>
      <c r="C231" s="46" t="s">
        <v>250</v>
      </c>
      <c r="D231" s="21" t="s">
        <v>228</v>
      </c>
      <c r="E231" s="13" t="s">
        <v>240</v>
      </c>
      <c r="F231" s="48" t="s">
        <v>37</v>
      </c>
      <c r="G231" s="25" t="s">
        <v>237</v>
      </c>
      <c r="H231" s="20">
        <v>19430395</v>
      </c>
      <c r="I231" s="24">
        <f t="shared" si="3"/>
        <v>19430395</v>
      </c>
      <c r="J231" s="24" t="s">
        <v>356</v>
      </c>
      <c r="K231" s="26" t="s">
        <v>28</v>
      </c>
      <c r="L231" s="62" t="s">
        <v>248</v>
      </c>
      <c r="M231" s="22"/>
    </row>
    <row r="232" spans="2:13" ht="22.5">
      <c r="B232" s="63">
        <v>80111621</v>
      </c>
      <c r="C232" s="46" t="s">
        <v>178</v>
      </c>
      <c r="D232" s="49" t="s">
        <v>227</v>
      </c>
      <c r="E232" s="13" t="s">
        <v>210</v>
      </c>
      <c r="F232" s="48" t="s">
        <v>63</v>
      </c>
      <c r="G232" s="25" t="s">
        <v>238</v>
      </c>
      <c r="H232" s="20">
        <v>200000000</v>
      </c>
      <c r="I232" s="24">
        <f t="shared" si="3"/>
        <v>200000000</v>
      </c>
      <c r="J232" s="24" t="s">
        <v>356</v>
      </c>
      <c r="K232" s="26" t="s">
        <v>28</v>
      </c>
      <c r="L232" s="62" t="s">
        <v>251</v>
      </c>
      <c r="M232" s="22"/>
    </row>
    <row r="233" spans="1:13" ht="33.75">
      <c r="A233" s="38"/>
      <c r="B233" s="63">
        <v>80111621</v>
      </c>
      <c r="C233" s="46" t="s">
        <v>352</v>
      </c>
      <c r="D233" s="21" t="s">
        <v>228</v>
      </c>
      <c r="E233" s="13" t="s">
        <v>240</v>
      </c>
      <c r="F233" s="48" t="s">
        <v>37</v>
      </c>
      <c r="G233" s="25" t="s">
        <v>237</v>
      </c>
      <c r="H233" s="20">
        <f>77721600/3</f>
        <v>25907200</v>
      </c>
      <c r="I233" s="24">
        <f t="shared" si="3"/>
        <v>25907200</v>
      </c>
      <c r="J233" s="24" t="s">
        <v>356</v>
      </c>
      <c r="K233" s="26" t="s">
        <v>28</v>
      </c>
      <c r="L233" s="62" t="s">
        <v>251</v>
      </c>
      <c r="M233" s="22"/>
    </row>
    <row r="234" spans="1:13" ht="33.75">
      <c r="A234" s="38"/>
      <c r="B234" s="63">
        <v>80111621</v>
      </c>
      <c r="C234" s="46" t="s">
        <v>352</v>
      </c>
      <c r="D234" s="21" t="s">
        <v>228</v>
      </c>
      <c r="E234" s="13" t="s">
        <v>240</v>
      </c>
      <c r="F234" s="48" t="s">
        <v>37</v>
      </c>
      <c r="G234" s="25" t="s">
        <v>237</v>
      </c>
      <c r="H234" s="20">
        <f>77721600/3</f>
        <v>25907200</v>
      </c>
      <c r="I234" s="24">
        <f t="shared" si="3"/>
        <v>25907200</v>
      </c>
      <c r="J234" s="24" t="s">
        <v>356</v>
      </c>
      <c r="K234" s="26" t="s">
        <v>28</v>
      </c>
      <c r="L234" s="62" t="s">
        <v>251</v>
      </c>
      <c r="M234" s="22"/>
    </row>
    <row r="235" spans="1:13" ht="33.75">
      <c r="A235" s="38"/>
      <c r="B235" s="63">
        <v>80111621</v>
      </c>
      <c r="C235" s="46" t="s">
        <v>352</v>
      </c>
      <c r="D235" s="21" t="s">
        <v>228</v>
      </c>
      <c r="E235" s="13" t="s">
        <v>240</v>
      </c>
      <c r="F235" s="48" t="s">
        <v>37</v>
      </c>
      <c r="G235" s="25" t="s">
        <v>237</v>
      </c>
      <c r="H235" s="20">
        <f>77721600/3</f>
        <v>25907200</v>
      </c>
      <c r="I235" s="24">
        <f t="shared" si="3"/>
        <v>25907200</v>
      </c>
      <c r="J235" s="24" t="s">
        <v>356</v>
      </c>
      <c r="K235" s="26" t="s">
        <v>28</v>
      </c>
      <c r="L235" s="62" t="s">
        <v>251</v>
      </c>
      <c r="M235" s="22"/>
    </row>
    <row r="236" spans="1:13" ht="45">
      <c r="A236" s="38"/>
      <c r="B236" s="63">
        <v>80111621</v>
      </c>
      <c r="C236" s="46" t="s">
        <v>256</v>
      </c>
      <c r="D236" s="21" t="s">
        <v>228</v>
      </c>
      <c r="E236" s="13" t="s">
        <v>240</v>
      </c>
      <c r="F236" s="48" t="s">
        <v>37</v>
      </c>
      <c r="G236" s="25" t="s">
        <v>237</v>
      </c>
      <c r="H236" s="20">
        <f>(4200000*11.78)*(1+2.4%)</f>
        <v>50663424</v>
      </c>
      <c r="I236" s="24">
        <f t="shared" si="3"/>
        <v>50663424</v>
      </c>
      <c r="J236" s="24" t="s">
        <v>356</v>
      </c>
      <c r="K236" s="26" t="s">
        <v>28</v>
      </c>
      <c r="L236" s="62" t="s">
        <v>252</v>
      </c>
      <c r="M236" s="22"/>
    </row>
    <row r="237" spans="2:13" ht="45">
      <c r="B237" s="63">
        <v>80111621</v>
      </c>
      <c r="C237" s="46" t="s">
        <v>179</v>
      </c>
      <c r="D237" s="21" t="s">
        <v>228</v>
      </c>
      <c r="E237" s="13" t="s">
        <v>240</v>
      </c>
      <c r="F237" s="48" t="s">
        <v>37</v>
      </c>
      <c r="G237" s="25" t="s">
        <v>237</v>
      </c>
      <c r="H237" s="20">
        <f>(4200000*11.78)*(1+2.4%)</f>
        <v>50663424</v>
      </c>
      <c r="I237" s="24">
        <f t="shared" si="3"/>
        <v>50663424</v>
      </c>
      <c r="J237" s="24" t="s">
        <v>356</v>
      </c>
      <c r="K237" s="26" t="s">
        <v>28</v>
      </c>
      <c r="L237" s="62" t="s">
        <v>252</v>
      </c>
      <c r="M237" s="22"/>
    </row>
    <row r="238" spans="2:13" ht="79.5">
      <c r="B238" s="63">
        <v>80111621</v>
      </c>
      <c r="C238" s="50" t="s">
        <v>180</v>
      </c>
      <c r="D238" s="21" t="s">
        <v>228</v>
      </c>
      <c r="E238" s="13" t="s">
        <v>240</v>
      </c>
      <c r="F238" s="48" t="s">
        <v>37</v>
      </c>
      <c r="G238" s="25" t="s">
        <v>237</v>
      </c>
      <c r="H238" s="20">
        <f>(4200000*11.78)*(1+2.4%)</f>
        <v>50663424</v>
      </c>
      <c r="I238" s="24">
        <f t="shared" si="3"/>
        <v>50663424</v>
      </c>
      <c r="J238" s="24" t="s">
        <v>356</v>
      </c>
      <c r="K238" s="26" t="s">
        <v>28</v>
      </c>
      <c r="L238" s="62" t="s">
        <v>253</v>
      </c>
      <c r="M238" s="22"/>
    </row>
    <row r="239" spans="2:13" ht="68.25">
      <c r="B239" s="63">
        <v>80111621</v>
      </c>
      <c r="C239" s="50" t="s">
        <v>353</v>
      </c>
      <c r="D239" s="21" t="s">
        <v>228</v>
      </c>
      <c r="E239" s="13" t="s">
        <v>240</v>
      </c>
      <c r="F239" s="48" t="s">
        <v>37</v>
      </c>
      <c r="G239" s="25" t="s">
        <v>237</v>
      </c>
      <c r="H239" s="20">
        <f>(4200000*11.78)*(1+2.4%)</f>
        <v>50663424</v>
      </c>
      <c r="I239" s="24">
        <f t="shared" si="3"/>
        <v>50663424</v>
      </c>
      <c r="J239" s="24" t="s">
        <v>356</v>
      </c>
      <c r="K239" s="26" t="s">
        <v>28</v>
      </c>
      <c r="L239" s="62" t="s">
        <v>253</v>
      </c>
      <c r="M239" s="22"/>
    </row>
    <row r="240" spans="2:13" ht="147" customHeight="1">
      <c r="B240" s="63">
        <v>80111621</v>
      </c>
      <c r="C240" s="46" t="s">
        <v>181</v>
      </c>
      <c r="D240" s="21" t="s">
        <v>228</v>
      </c>
      <c r="E240" s="13" t="s">
        <v>240</v>
      </c>
      <c r="F240" s="48" t="s">
        <v>37</v>
      </c>
      <c r="G240" s="25" t="s">
        <v>237</v>
      </c>
      <c r="H240" s="20">
        <f>(4200000*11.78)*(1+2.4%)</f>
        <v>50663424</v>
      </c>
      <c r="I240" s="24">
        <f t="shared" si="3"/>
        <v>50663424</v>
      </c>
      <c r="J240" s="24" t="s">
        <v>356</v>
      </c>
      <c r="K240" s="26" t="s">
        <v>28</v>
      </c>
      <c r="L240" s="62" t="s">
        <v>253</v>
      </c>
      <c r="M240" s="22"/>
    </row>
    <row r="241" spans="1:13" ht="115.5" customHeight="1">
      <c r="A241" s="38"/>
      <c r="B241" s="63">
        <v>80111621</v>
      </c>
      <c r="C241" s="46" t="s">
        <v>258</v>
      </c>
      <c r="D241" s="21" t="s">
        <v>228</v>
      </c>
      <c r="E241" s="13" t="s">
        <v>240</v>
      </c>
      <c r="F241" s="48" t="s">
        <v>37</v>
      </c>
      <c r="G241" s="25" t="s">
        <v>237</v>
      </c>
      <c r="H241" s="20">
        <f>(4700000*11.78)*(1+2.4%)</f>
        <v>56694784</v>
      </c>
      <c r="I241" s="24">
        <f t="shared" si="3"/>
        <v>56694784</v>
      </c>
      <c r="J241" s="24" t="s">
        <v>356</v>
      </c>
      <c r="K241" s="26" t="s">
        <v>28</v>
      </c>
      <c r="L241" s="62" t="s">
        <v>254</v>
      </c>
      <c r="M241" s="22"/>
    </row>
    <row r="242" spans="2:13" ht="45">
      <c r="B242" s="63">
        <v>80111621</v>
      </c>
      <c r="C242" s="46" t="s">
        <v>182</v>
      </c>
      <c r="D242" s="21" t="s">
        <v>228</v>
      </c>
      <c r="E242" s="13" t="s">
        <v>240</v>
      </c>
      <c r="F242" s="48" t="s">
        <v>37</v>
      </c>
      <c r="G242" s="25" t="s">
        <v>237</v>
      </c>
      <c r="H242" s="20">
        <f>(4200000*11.78)*(1+2.4%)</f>
        <v>50663424</v>
      </c>
      <c r="I242" s="24">
        <f t="shared" si="3"/>
        <v>50663424</v>
      </c>
      <c r="J242" s="24" t="s">
        <v>356</v>
      </c>
      <c r="K242" s="26" t="s">
        <v>28</v>
      </c>
      <c r="L242" s="62" t="s">
        <v>254</v>
      </c>
      <c r="M242" s="22"/>
    </row>
    <row r="243" spans="2:13" ht="45">
      <c r="B243" s="63">
        <v>80111621</v>
      </c>
      <c r="C243" s="46" t="s">
        <v>183</v>
      </c>
      <c r="D243" s="21" t="s">
        <v>228</v>
      </c>
      <c r="E243" s="13" t="s">
        <v>240</v>
      </c>
      <c r="F243" s="48" t="s">
        <v>37</v>
      </c>
      <c r="G243" s="25" t="s">
        <v>237</v>
      </c>
      <c r="H243" s="20">
        <v>57702400</v>
      </c>
      <c r="I243" s="24">
        <f t="shared" si="3"/>
        <v>57702400</v>
      </c>
      <c r="J243" s="24" t="s">
        <v>356</v>
      </c>
      <c r="K243" s="26" t="s">
        <v>28</v>
      </c>
      <c r="L243" s="62" t="s">
        <v>255</v>
      </c>
      <c r="M243" s="22"/>
    </row>
    <row r="244" spans="2:13" ht="56.25">
      <c r="B244" s="63">
        <v>80111621</v>
      </c>
      <c r="C244" s="46" t="s">
        <v>257</v>
      </c>
      <c r="D244" s="21" t="s">
        <v>228</v>
      </c>
      <c r="E244" s="13" t="s">
        <v>240</v>
      </c>
      <c r="F244" s="48" t="s">
        <v>37</v>
      </c>
      <c r="G244" s="25" t="s">
        <v>237</v>
      </c>
      <c r="H244" s="20">
        <v>81254400</v>
      </c>
      <c r="I244" s="24">
        <f t="shared" si="3"/>
        <v>81254400</v>
      </c>
      <c r="J244" s="24" t="s">
        <v>356</v>
      </c>
      <c r="K244" s="26" t="s">
        <v>28</v>
      </c>
      <c r="L244" s="62" t="s">
        <v>225</v>
      </c>
      <c r="M244" s="22"/>
    </row>
    <row r="245" spans="2:13" ht="135" customHeight="1">
      <c r="B245" s="63">
        <v>80111621</v>
      </c>
      <c r="C245" s="46" t="s">
        <v>259</v>
      </c>
      <c r="D245" s="21" t="s">
        <v>228</v>
      </c>
      <c r="E245" s="13" t="s">
        <v>240</v>
      </c>
      <c r="F245" s="48" t="s">
        <v>37</v>
      </c>
      <c r="G245" s="25" t="s">
        <v>237</v>
      </c>
      <c r="H245" s="20">
        <v>81254400</v>
      </c>
      <c r="I245" s="24">
        <f t="shared" si="3"/>
        <v>81254400</v>
      </c>
      <c r="J245" s="24" t="s">
        <v>356</v>
      </c>
      <c r="K245" s="26" t="s">
        <v>28</v>
      </c>
      <c r="L245" s="62" t="s">
        <v>225</v>
      </c>
      <c r="M245" s="22"/>
    </row>
    <row r="246" spans="2:13" ht="45">
      <c r="B246" s="63">
        <v>80111621</v>
      </c>
      <c r="C246" s="46" t="s">
        <v>363</v>
      </c>
      <c r="D246" s="21" t="s">
        <v>228</v>
      </c>
      <c r="E246" s="13" t="s">
        <v>240</v>
      </c>
      <c r="F246" s="14" t="s">
        <v>37</v>
      </c>
      <c r="G246" s="25" t="s">
        <v>237</v>
      </c>
      <c r="H246" s="20">
        <f>(6000000*11.78)*(1+2.4%)</f>
        <v>72376320</v>
      </c>
      <c r="I246" s="24">
        <f t="shared" si="3"/>
        <v>72376320</v>
      </c>
      <c r="J246" s="24" t="s">
        <v>356</v>
      </c>
      <c r="K246" s="26" t="s">
        <v>28</v>
      </c>
      <c r="L246" s="62" t="s">
        <v>225</v>
      </c>
      <c r="M246" s="22"/>
    </row>
    <row r="247" spans="2:13" ht="33.75">
      <c r="B247" s="63">
        <v>80111621</v>
      </c>
      <c r="C247" s="46" t="s">
        <v>260</v>
      </c>
      <c r="D247" s="21" t="s">
        <v>228</v>
      </c>
      <c r="E247" s="13" t="s">
        <v>240</v>
      </c>
      <c r="F247" s="48" t="s">
        <v>37</v>
      </c>
      <c r="G247" s="25" t="s">
        <v>237</v>
      </c>
      <c r="H247" s="20">
        <v>58880000</v>
      </c>
      <c r="I247" s="24">
        <f t="shared" si="3"/>
        <v>58880000</v>
      </c>
      <c r="J247" s="24" t="s">
        <v>356</v>
      </c>
      <c r="K247" s="26" t="s">
        <v>28</v>
      </c>
      <c r="L247" s="62" t="s">
        <v>262</v>
      </c>
      <c r="M247" s="22"/>
    </row>
    <row r="248" spans="2:13" ht="33.75">
      <c r="B248" s="63">
        <v>80111621</v>
      </c>
      <c r="C248" s="46" t="s">
        <v>261</v>
      </c>
      <c r="D248" s="21" t="s">
        <v>228</v>
      </c>
      <c r="E248" s="13" t="s">
        <v>240</v>
      </c>
      <c r="F248" s="48" t="s">
        <v>37</v>
      </c>
      <c r="G248" s="25" t="s">
        <v>237</v>
      </c>
      <c r="H248" s="20">
        <v>52992000</v>
      </c>
      <c r="I248" s="24">
        <f t="shared" si="3"/>
        <v>52992000</v>
      </c>
      <c r="J248" s="24" t="s">
        <v>356</v>
      </c>
      <c r="K248" s="26" t="s">
        <v>28</v>
      </c>
      <c r="L248" s="62" t="s">
        <v>262</v>
      </c>
      <c r="M248" s="22"/>
    </row>
    <row r="249" spans="2:13" ht="56.25">
      <c r="B249" s="63">
        <v>80111621</v>
      </c>
      <c r="C249" s="46" t="s">
        <v>184</v>
      </c>
      <c r="D249" s="21" t="s">
        <v>228</v>
      </c>
      <c r="E249" s="13" t="s">
        <v>240</v>
      </c>
      <c r="F249" s="48" t="s">
        <v>37</v>
      </c>
      <c r="G249" s="25" t="s">
        <v>237</v>
      </c>
      <c r="H249" s="20">
        <v>43571200</v>
      </c>
      <c r="I249" s="24">
        <f t="shared" si="3"/>
        <v>43571200</v>
      </c>
      <c r="J249" s="24" t="s">
        <v>356</v>
      </c>
      <c r="K249" s="26" t="s">
        <v>28</v>
      </c>
      <c r="L249" s="62" t="s">
        <v>262</v>
      </c>
      <c r="M249" s="22"/>
    </row>
    <row r="250" spans="1:13" ht="99" customHeight="1">
      <c r="A250" s="22"/>
      <c r="B250" s="63">
        <v>80121608</v>
      </c>
      <c r="C250" s="46" t="s">
        <v>373</v>
      </c>
      <c r="D250" s="21" t="s">
        <v>228</v>
      </c>
      <c r="E250" s="13" t="s">
        <v>371</v>
      </c>
      <c r="F250" s="48" t="s">
        <v>37</v>
      </c>
      <c r="G250" s="25" t="s">
        <v>237</v>
      </c>
      <c r="H250" s="20">
        <f>(5000000*11.78)*(1+2.4%)</f>
        <v>60313600</v>
      </c>
      <c r="I250" s="24">
        <f t="shared" si="3"/>
        <v>60313600</v>
      </c>
      <c r="J250" s="24" t="s">
        <v>356</v>
      </c>
      <c r="K250" s="26" t="s">
        <v>28</v>
      </c>
      <c r="L250" s="62" t="s">
        <v>246</v>
      </c>
      <c r="M250" s="22"/>
    </row>
    <row r="251" spans="1:13" ht="97.5" customHeight="1">
      <c r="A251" s="22"/>
      <c r="B251" s="63">
        <v>80121608</v>
      </c>
      <c r="C251" s="46" t="s">
        <v>372</v>
      </c>
      <c r="D251" s="21" t="s">
        <v>228</v>
      </c>
      <c r="E251" s="13" t="s">
        <v>371</v>
      </c>
      <c r="F251" s="48" t="s">
        <v>37</v>
      </c>
      <c r="G251" s="25" t="s">
        <v>237</v>
      </c>
      <c r="H251" s="20">
        <f aca="true" t="shared" si="4" ref="H251:H260">(6000000*11.78)*(1+2.4%)</f>
        <v>72376320</v>
      </c>
      <c r="I251" s="24">
        <f t="shared" si="3"/>
        <v>72376320</v>
      </c>
      <c r="J251" s="24" t="s">
        <v>356</v>
      </c>
      <c r="K251" s="26" t="s">
        <v>28</v>
      </c>
      <c r="L251" s="62" t="s">
        <v>246</v>
      </c>
      <c r="M251" s="22"/>
    </row>
    <row r="252" spans="1:13" ht="96" customHeight="1">
      <c r="A252" s="22"/>
      <c r="B252" s="63">
        <v>80121608</v>
      </c>
      <c r="C252" s="46" t="s">
        <v>370</v>
      </c>
      <c r="D252" s="21" t="s">
        <v>228</v>
      </c>
      <c r="E252" s="13" t="s">
        <v>371</v>
      </c>
      <c r="F252" s="48" t="s">
        <v>37</v>
      </c>
      <c r="G252" s="25" t="s">
        <v>237</v>
      </c>
      <c r="H252" s="20">
        <f t="shared" si="4"/>
        <v>72376320</v>
      </c>
      <c r="I252" s="24">
        <f t="shared" si="3"/>
        <v>72376320</v>
      </c>
      <c r="J252" s="24" t="s">
        <v>356</v>
      </c>
      <c r="K252" s="26" t="s">
        <v>28</v>
      </c>
      <c r="L252" s="62" t="s">
        <v>246</v>
      </c>
      <c r="M252" s="22"/>
    </row>
    <row r="253" spans="1:13" ht="56.25">
      <c r="A253" s="22"/>
      <c r="B253" s="63">
        <v>80121608</v>
      </c>
      <c r="C253" s="46" t="s">
        <v>372</v>
      </c>
      <c r="D253" s="21" t="s">
        <v>228</v>
      </c>
      <c r="E253" s="13" t="s">
        <v>371</v>
      </c>
      <c r="F253" s="48" t="s">
        <v>37</v>
      </c>
      <c r="G253" s="25" t="s">
        <v>237</v>
      </c>
      <c r="H253" s="20">
        <f t="shared" si="4"/>
        <v>72376320</v>
      </c>
      <c r="I253" s="24">
        <f t="shared" si="3"/>
        <v>72376320</v>
      </c>
      <c r="J253" s="24" t="s">
        <v>356</v>
      </c>
      <c r="K253" s="26" t="s">
        <v>28</v>
      </c>
      <c r="L253" s="62" t="s">
        <v>246</v>
      </c>
      <c r="M253" s="22"/>
    </row>
    <row r="254" spans="1:13" ht="99.75" customHeight="1">
      <c r="A254" s="22"/>
      <c r="B254" s="63">
        <v>80121608</v>
      </c>
      <c r="C254" s="46" t="s">
        <v>372</v>
      </c>
      <c r="D254" s="21" t="s">
        <v>228</v>
      </c>
      <c r="E254" s="13" t="s">
        <v>371</v>
      </c>
      <c r="F254" s="48" t="s">
        <v>37</v>
      </c>
      <c r="G254" s="25" t="s">
        <v>237</v>
      </c>
      <c r="H254" s="20">
        <f t="shared" si="4"/>
        <v>72376320</v>
      </c>
      <c r="I254" s="24">
        <f t="shared" si="3"/>
        <v>72376320</v>
      </c>
      <c r="J254" s="24" t="s">
        <v>356</v>
      </c>
      <c r="K254" s="26" t="s">
        <v>28</v>
      </c>
      <c r="L254" s="62" t="s">
        <v>246</v>
      </c>
      <c r="M254" s="22"/>
    </row>
    <row r="255" spans="1:13" ht="56.25">
      <c r="A255" s="22"/>
      <c r="B255" s="63">
        <v>80121608</v>
      </c>
      <c r="C255" s="46" t="s">
        <v>372</v>
      </c>
      <c r="D255" s="21" t="s">
        <v>228</v>
      </c>
      <c r="E255" s="13" t="s">
        <v>371</v>
      </c>
      <c r="F255" s="48" t="s">
        <v>37</v>
      </c>
      <c r="G255" s="25" t="s">
        <v>237</v>
      </c>
      <c r="H255" s="20">
        <f t="shared" si="4"/>
        <v>72376320</v>
      </c>
      <c r="I255" s="24">
        <f t="shared" si="3"/>
        <v>72376320</v>
      </c>
      <c r="J255" s="24" t="s">
        <v>356</v>
      </c>
      <c r="K255" s="26" t="s">
        <v>28</v>
      </c>
      <c r="L255" s="62" t="s">
        <v>246</v>
      </c>
      <c r="M255" s="22"/>
    </row>
    <row r="256" spans="1:13" ht="56.25">
      <c r="A256" s="22"/>
      <c r="B256" s="63">
        <v>80121608</v>
      </c>
      <c r="C256" s="46" t="s">
        <v>374</v>
      </c>
      <c r="D256" s="21" t="s">
        <v>228</v>
      </c>
      <c r="E256" s="13" t="s">
        <v>371</v>
      </c>
      <c r="F256" s="48" t="s">
        <v>37</v>
      </c>
      <c r="G256" s="25" t="s">
        <v>237</v>
      </c>
      <c r="H256" s="20">
        <f t="shared" si="4"/>
        <v>72376320</v>
      </c>
      <c r="I256" s="24">
        <f t="shared" si="3"/>
        <v>72376320</v>
      </c>
      <c r="J256" s="24" t="s">
        <v>356</v>
      </c>
      <c r="K256" s="26" t="s">
        <v>28</v>
      </c>
      <c r="L256" s="62" t="s">
        <v>246</v>
      </c>
      <c r="M256" s="22"/>
    </row>
    <row r="257" spans="1:13" ht="56.25">
      <c r="A257" s="22"/>
      <c r="B257" s="63">
        <v>80121608</v>
      </c>
      <c r="C257" s="46" t="s">
        <v>375</v>
      </c>
      <c r="D257" s="21" t="s">
        <v>228</v>
      </c>
      <c r="E257" s="13" t="s">
        <v>371</v>
      </c>
      <c r="F257" s="48" t="s">
        <v>37</v>
      </c>
      <c r="G257" s="25" t="s">
        <v>237</v>
      </c>
      <c r="H257" s="20">
        <f t="shared" si="4"/>
        <v>72376320</v>
      </c>
      <c r="I257" s="24">
        <f t="shared" si="3"/>
        <v>72376320</v>
      </c>
      <c r="J257" s="24" t="s">
        <v>356</v>
      </c>
      <c r="K257" s="26" t="s">
        <v>28</v>
      </c>
      <c r="L257" s="62" t="s">
        <v>246</v>
      </c>
      <c r="M257" s="22"/>
    </row>
    <row r="258" spans="1:13" ht="45">
      <c r="A258" s="22"/>
      <c r="B258" s="63">
        <v>80121608</v>
      </c>
      <c r="C258" s="46" t="s">
        <v>376</v>
      </c>
      <c r="D258" s="21" t="s">
        <v>228</v>
      </c>
      <c r="E258" s="13" t="s">
        <v>371</v>
      </c>
      <c r="F258" s="48" t="s">
        <v>37</v>
      </c>
      <c r="G258" s="25" t="s">
        <v>237</v>
      </c>
      <c r="H258" s="20">
        <f t="shared" si="4"/>
        <v>72376320</v>
      </c>
      <c r="I258" s="24">
        <f t="shared" si="3"/>
        <v>72376320</v>
      </c>
      <c r="J258" s="24" t="s">
        <v>356</v>
      </c>
      <c r="K258" s="26" t="s">
        <v>28</v>
      </c>
      <c r="L258" s="62" t="s">
        <v>246</v>
      </c>
      <c r="M258" s="22"/>
    </row>
    <row r="259" spans="1:13" ht="67.5">
      <c r="A259" s="22"/>
      <c r="B259" s="63">
        <v>80121608</v>
      </c>
      <c r="C259" s="46" t="s">
        <v>377</v>
      </c>
      <c r="D259" s="21" t="s">
        <v>228</v>
      </c>
      <c r="E259" s="13" t="s">
        <v>371</v>
      </c>
      <c r="F259" s="48" t="s">
        <v>37</v>
      </c>
      <c r="G259" s="25" t="s">
        <v>237</v>
      </c>
      <c r="H259" s="20">
        <f t="shared" si="4"/>
        <v>72376320</v>
      </c>
      <c r="I259" s="24">
        <f t="shared" si="3"/>
        <v>72376320</v>
      </c>
      <c r="J259" s="24" t="s">
        <v>356</v>
      </c>
      <c r="K259" s="26" t="s">
        <v>28</v>
      </c>
      <c r="L259" s="62" t="s">
        <v>246</v>
      </c>
      <c r="M259" s="22"/>
    </row>
    <row r="260" spans="1:13" ht="56.25">
      <c r="A260" s="22"/>
      <c r="B260" s="63">
        <v>80121608</v>
      </c>
      <c r="C260" s="46" t="s">
        <v>378</v>
      </c>
      <c r="D260" s="21" t="s">
        <v>228</v>
      </c>
      <c r="E260" s="13" t="s">
        <v>371</v>
      </c>
      <c r="F260" s="48" t="s">
        <v>37</v>
      </c>
      <c r="G260" s="25" t="s">
        <v>237</v>
      </c>
      <c r="H260" s="20">
        <f t="shared" si="4"/>
        <v>72376320</v>
      </c>
      <c r="I260" s="24">
        <f t="shared" si="3"/>
        <v>72376320</v>
      </c>
      <c r="J260" s="24" t="s">
        <v>356</v>
      </c>
      <c r="K260" s="26" t="s">
        <v>28</v>
      </c>
      <c r="L260" s="62" t="s">
        <v>246</v>
      </c>
      <c r="M260" s="22"/>
    </row>
    <row r="261" spans="1:13" ht="67.5">
      <c r="A261" s="22"/>
      <c r="B261" s="63">
        <v>80111609</v>
      </c>
      <c r="C261" s="46" t="s">
        <v>380</v>
      </c>
      <c r="D261" s="21" t="s">
        <v>228</v>
      </c>
      <c r="E261" s="13" t="s">
        <v>371</v>
      </c>
      <c r="F261" s="48" t="s">
        <v>37</v>
      </c>
      <c r="G261" s="25" t="s">
        <v>237</v>
      </c>
      <c r="H261" s="20">
        <f>(2500000*11.78)*(1+2.4%)</f>
        <v>30156800</v>
      </c>
      <c r="I261" s="24">
        <f t="shared" si="3"/>
        <v>30156800</v>
      </c>
      <c r="J261" s="24" t="s">
        <v>356</v>
      </c>
      <c r="K261" s="26" t="s">
        <v>28</v>
      </c>
      <c r="L261" s="62" t="s">
        <v>246</v>
      </c>
      <c r="M261" s="22"/>
    </row>
    <row r="262" spans="1:13" ht="45">
      <c r="A262" s="22"/>
      <c r="B262" s="63">
        <v>93151507</v>
      </c>
      <c r="C262" s="46" t="s">
        <v>339</v>
      </c>
      <c r="D262" s="21" t="s">
        <v>228</v>
      </c>
      <c r="E262" s="13" t="s">
        <v>371</v>
      </c>
      <c r="F262" s="48" t="s">
        <v>37</v>
      </c>
      <c r="G262" s="25" t="s">
        <v>237</v>
      </c>
      <c r="H262" s="20">
        <f>(6000000*11.78)*(1+2.4%)</f>
        <v>72376320</v>
      </c>
      <c r="I262" s="24">
        <f t="shared" si="3"/>
        <v>72376320</v>
      </c>
      <c r="J262" s="24" t="s">
        <v>356</v>
      </c>
      <c r="K262" s="26" t="s">
        <v>28</v>
      </c>
      <c r="L262" s="62" t="s">
        <v>246</v>
      </c>
      <c r="M262" s="22"/>
    </row>
    <row r="263" spans="1:13" ht="33.75">
      <c r="A263" s="22"/>
      <c r="B263" s="63">
        <v>80121608</v>
      </c>
      <c r="C263" s="46" t="s">
        <v>379</v>
      </c>
      <c r="D263" s="21" t="s">
        <v>228</v>
      </c>
      <c r="E263" s="13" t="s">
        <v>371</v>
      </c>
      <c r="F263" s="48" t="s">
        <v>37</v>
      </c>
      <c r="G263" s="25" t="s">
        <v>237</v>
      </c>
      <c r="H263" s="20">
        <f>(7000000*11.78)*(1+2.4%)</f>
        <v>84439040</v>
      </c>
      <c r="I263" s="24">
        <f t="shared" si="3"/>
        <v>84439040</v>
      </c>
      <c r="J263" s="24" t="s">
        <v>356</v>
      </c>
      <c r="K263" s="26" t="s">
        <v>28</v>
      </c>
      <c r="L263" s="62" t="s">
        <v>246</v>
      </c>
      <c r="M263" s="22"/>
    </row>
    <row r="264" spans="2:13" ht="45">
      <c r="B264" s="63">
        <v>80111621</v>
      </c>
      <c r="C264" s="46" t="s">
        <v>185</v>
      </c>
      <c r="D264" s="21" t="s">
        <v>228</v>
      </c>
      <c r="E264" s="13" t="s">
        <v>211</v>
      </c>
      <c r="F264" s="14" t="s">
        <v>37</v>
      </c>
      <c r="G264" s="25" t="s">
        <v>237</v>
      </c>
      <c r="H264" s="20">
        <v>37094000</v>
      </c>
      <c r="I264" s="24">
        <f t="shared" si="3"/>
        <v>37094000</v>
      </c>
      <c r="J264" s="24" t="s">
        <v>356</v>
      </c>
      <c r="K264" s="26" t="s">
        <v>28</v>
      </c>
      <c r="L264" s="62" t="s">
        <v>263</v>
      </c>
      <c r="M264" s="22"/>
    </row>
    <row r="265" spans="2:13" ht="33.75">
      <c r="B265" s="63">
        <v>80111621</v>
      </c>
      <c r="C265" s="46" t="s">
        <v>186</v>
      </c>
      <c r="D265" s="21" t="s">
        <v>228</v>
      </c>
      <c r="E265" s="13" t="s">
        <v>211</v>
      </c>
      <c r="F265" s="14" t="s">
        <v>229</v>
      </c>
      <c r="G265" s="25" t="s">
        <v>238</v>
      </c>
      <c r="H265" s="20">
        <v>91000000</v>
      </c>
      <c r="I265" s="24">
        <f t="shared" si="3"/>
        <v>91000000</v>
      </c>
      <c r="J265" s="24" t="s">
        <v>356</v>
      </c>
      <c r="K265" s="26" t="s">
        <v>28</v>
      </c>
      <c r="L265" s="62" t="s">
        <v>263</v>
      </c>
      <c r="M265" s="22"/>
    </row>
    <row r="266" spans="2:13" ht="157.5">
      <c r="B266" s="63">
        <v>80111621</v>
      </c>
      <c r="C266" s="46" t="s">
        <v>344</v>
      </c>
      <c r="D266" s="21" t="s">
        <v>228</v>
      </c>
      <c r="E266" s="13" t="s">
        <v>61</v>
      </c>
      <c r="F266" s="14" t="s">
        <v>37</v>
      </c>
      <c r="G266" s="25" t="s">
        <v>238</v>
      </c>
      <c r="H266" s="20">
        <f>200000000+140000000</f>
        <v>340000000</v>
      </c>
      <c r="I266" s="24">
        <f t="shared" si="3"/>
        <v>340000000</v>
      </c>
      <c r="J266" s="24" t="s">
        <v>356</v>
      </c>
      <c r="K266" s="26" t="s">
        <v>28</v>
      </c>
      <c r="L266" s="62" t="s">
        <v>225</v>
      </c>
      <c r="M266" s="22"/>
    </row>
    <row r="267" spans="2:13" ht="33.75">
      <c r="B267" s="63">
        <v>80111621</v>
      </c>
      <c r="C267" s="46" t="s">
        <v>187</v>
      </c>
      <c r="D267" s="21" t="s">
        <v>228</v>
      </c>
      <c r="E267" s="13" t="s">
        <v>61</v>
      </c>
      <c r="F267" s="14" t="s">
        <v>229</v>
      </c>
      <c r="G267" s="25" t="s">
        <v>238</v>
      </c>
      <c r="H267" s="20">
        <v>25000000</v>
      </c>
      <c r="I267" s="24">
        <f t="shared" si="3"/>
        <v>25000000</v>
      </c>
      <c r="J267" s="24" t="s">
        <v>356</v>
      </c>
      <c r="K267" s="26" t="s">
        <v>28</v>
      </c>
      <c r="L267" s="62" t="s">
        <v>263</v>
      </c>
      <c r="M267" s="22"/>
    </row>
    <row r="268" spans="2:13" ht="123.75">
      <c r="B268" s="60">
        <v>82121801</v>
      </c>
      <c r="C268" s="46" t="s">
        <v>343</v>
      </c>
      <c r="D268" s="21" t="s">
        <v>234</v>
      </c>
      <c r="E268" s="13" t="s">
        <v>243</v>
      </c>
      <c r="F268" s="14" t="s">
        <v>37</v>
      </c>
      <c r="G268" s="25" t="s">
        <v>270</v>
      </c>
      <c r="H268" s="20">
        <f>63000000+39424000+40000000+40000000+20000000+20000000+50000000</f>
        <v>272424000</v>
      </c>
      <c r="I268" s="24">
        <f t="shared" si="3"/>
        <v>272424000</v>
      </c>
      <c r="J268" s="24" t="s">
        <v>356</v>
      </c>
      <c r="K268" s="26" t="s">
        <v>28</v>
      </c>
      <c r="L268" s="62" t="s">
        <v>263</v>
      </c>
      <c r="M268" s="22"/>
    </row>
    <row r="269" spans="2:13" ht="33.75">
      <c r="B269" s="63">
        <v>80111621</v>
      </c>
      <c r="C269" s="46" t="s">
        <v>346</v>
      </c>
      <c r="D269" s="21" t="s">
        <v>230</v>
      </c>
      <c r="E269" s="13" t="s">
        <v>61</v>
      </c>
      <c r="F269" s="14" t="s">
        <v>63</v>
      </c>
      <c r="G269" s="25" t="s">
        <v>238</v>
      </c>
      <c r="H269" s="20">
        <v>315000000</v>
      </c>
      <c r="I269" s="24">
        <f t="shared" si="3"/>
        <v>315000000</v>
      </c>
      <c r="J269" s="24" t="s">
        <v>356</v>
      </c>
      <c r="K269" s="26" t="s">
        <v>28</v>
      </c>
      <c r="L269" s="62" t="s">
        <v>264</v>
      </c>
      <c r="M269" s="22"/>
    </row>
    <row r="270" spans="2:13" ht="56.25">
      <c r="B270" s="63">
        <v>80111621</v>
      </c>
      <c r="C270" s="46" t="s">
        <v>354</v>
      </c>
      <c r="D270" s="49" t="s">
        <v>228</v>
      </c>
      <c r="E270" s="13" t="s">
        <v>240</v>
      </c>
      <c r="F270" s="48" t="s">
        <v>37</v>
      </c>
      <c r="G270" s="25" t="s">
        <v>237</v>
      </c>
      <c r="H270" s="20">
        <v>55347200</v>
      </c>
      <c r="I270" s="24">
        <f t="shared" si="3"/>
        <v>55347200</v>
      </c>
      <c r="J270" s="24" t="s">
        <v>356</v>
      </c>
      <c r="K270" s="26" t="s">
        <v>28</v>
      </c>
      <c r="L270" s="62" t="s">
        <v>265</v>
      </c>
      <c r="M270" s="22"/>
    </row>
    <row r="271" spans="2:13" ht="123.75">
      <c r="B271" s="63">
        <v>80111621</v>
      </c>
      <c r="C271" s="46" t="s">
        <v>188</v>
      </c>
      <c r="D271" s="49" t="s">
        <v>228</v>
      </c>
      <c r="E271" s="13" t="s">
        <v>240</v>
      </c>
      <c r="F271" s="48" t="s">
        <v>37</v>
      </c>
      <c r="G271" s="25" t="s">
        <v>237</v>
      </c>
      <c r="H271" s="20">
        <v>55347200</v>
      </c>
      <c r="I271" s="24">
        <f t="shared" si="3"/>
        <v>55347200</v>
      </c>
      <c r="J271" s="24" t="s">
        <v>356</v>
      </c>
      <c r="K271" s="26" t="s">
        <v>28</v>
      </c>
      <c r="L271" s="62" t="s">
        <v>265</v>
      </c>
      <c r="M271" s="22"/>
    </row>
    <row r="272" spans="2:13" ht="67.5">
      <c r="B272" s="63">
        <v>86101705</v>
      </c>
      <c r="C272" s="46" t="s">
        <v>345</v>
      </c>
      <c r="D272" s="21" t="s">
        <v>231</v>
      </c>
      <c r="E272" s="13" t="s">
        <v>61</v>
      </c>
      <c r="F272" s="14" t="s">
        <v>57</v>
      </c>
      <c r="G272" s="25" t="s">
        <v>270</v>
      </c>
      <c r="H272" s="20">
        <f>300000000+5000000+100000000</f>
        <v>405000000</v>
      </c>
      <c r="I272" s="24">
        <f t="shared" si="3"/>
        <v>405000000</v>
      </c>
      <c r="J272" s="24" t="s">
        <v>356</v>
      </c>
      <c r="K272" s="26" t="s">
        <v>28</v>
      </c>
      <c r="L272" s="62" t="s">
        <v>255</v>
      </c>
      <c r="M272" s="22"/>
    </row>
    <row r="273" spans="2:13" ht="45">
      <c r="B273" s="63">
        <v>80111621</v>
      </c>
      <c r="C273" s="46" t="s">
        <v>189</v>
      </c>
      <c r="D273" s="21" t="s">
        <v>231</v>
      </c>
      <c r="E273" s="13" t="s">
        <v>61</v>
      </c>
      <c r="F273" s="14" t="s">
        <v>57</v>
      </c>
      <c r="G273" s="25" t="s">
        <v>237</v>
      </c>
      <c r="H273" s="20">
        <v>300000000</v>
      </c>
      <c r="I273" s="24">
        <f t="shared" si="3"/>
        <v>300000000</v>
      </c>
      <c r="J273" s="24" t="s">
        <v>356</v>
      </c>
      <c r="K273" s="26" t="s">
        <v>28</v>
      </c>
      <c r="L273" s="62" t="s">
        <v>255</v>
      </c>
      <c r="M273" s="22"/>
    </row>
    <row r="274" spans="2:13" ht="45">
      <c r="B274" s="63">
        <v>93141808</v>
      </c>
      <c r="C274" s="46" t="s">
        <v>190</v>
      </c>
      <c r="D274" s="21" t="s">
        <v>227</v>
      </c>
      <c r="E274" s="13" t="s">
        <v>211</v>
      </c>
      <c r="F274" s="14" t="s">
        <v>229</v>
      </c>
      <c r="G274" s="25" t="s">
        <v>237</v>
      </c>
      <c r="H274" s="20">
        <v>50000000</v>
      </c>
      <c r="I274" s="24">
        <f t="shared" si="3"/>
        <v>50000000</v>
      </c>
      <c r="J274" s="24" t="s">
        <v>356</v>
      </c>
      <c r="K274" s="26" t="s">
        <v>28</v>
      </c>
      <c r="L274" s="62" t="s">
        <v>255</v>
      </c>
      <c r="M274" s="22"/>
    </row>
    <row r="275" spans="2:13" ht="33.75">
      <c r="B275" s="63">
        <v>80111621</v>
      </c>
      <c r="C275" s="46" t="s">
        <v>191</v>
      </c>
      <c r="D275" s="21" t="s">
        <v>227</v>
      </c>
      <c r="E275" s="13" t="s">
        <v>212</v>
      </c>
      <c r="F275" s="14" t="s">
        <v>58</v>
      </c>
      <c r="G275" s="25" t="s">
        <v>237</v>
      </c>
      <c r="H275" s="20">
        <v>3000000</v>
      </c>
      <c r="I275" s="24">
        <f t="shared" si="3"/>
        <v>3000000</v>
      </c>
      <c r="J275" s="24" t="s">
        <v>356</v>
      </c>
      <c r="K275" s="26" t="s">
        <v>28</v>
      </c>
      <c r="L275" s="62" t="s">
        <v>255</v>
      </c>
      <c r="M275" s="22"/>
    </row>
    <row r="276" spans="2:13" ht="25.5">
      <c r="B276" s="63">
        <v>80111621</v>
      </c>
      <c r="C276" s="46" t="s">
        <v>192</v>
      </c>
      <c r="D276" s="21" t="s">
        <v>231</v>
      </c>
      <c r="E276" s="13" t="s">
        <v>212</v>
      </c>
      <c r="F276" s="14" t="s">
        <v>58</v>
      </c>
      <c r="G276" s="25" t="s">
        <v>237</v>
      </c>
      <c r="H276" s="20">
        <v>10000000</v>
      </c>
      <c r="I276" s="24">
        <f t="shared" si="3"/>
        <v>10000000</v>
      </c>
      <c r="J276" s="24" t="s">
        <v>356</v>
      </c>
      <c r="K276" s="26" t="s">
        <v>28</v>
      </c>
      <c r="L276" s="62" t="s">
        <v>255</v>
      </c>
      <c r="M276" s="22"/>
    </row>
    <row r="277" spans="2:13" ht="25.5">
      <c r="B277" s="63">
        <v>80111621</v>
      </c>
      <c r="C277" s="46" t="s">
        <v>193</v>
      </c>
      <c r="D277" s="21" t="s">
        <v>231</v>
      </c>
      <c r="E277" s="13" t="s">
        <v>212</v>
      </c>
      <c r="F277" s="14" t="s">
        <v>58</v>
      </c>
      <c r="G277" s="25" t="s">
        <v>237</v>
      </c>
      <c r="H277" s="20">
        <v>5000000</v>
      </c>
      <c r="I277" s="24">
        <f t="shared" si="3"/>
        <v>5000000</v>
      </c>
      <c r="J277" s="24" t="s">
        <v>356</v>
      </c>
      <c r="K277" s="26" t="s">
        <v>28</v>
      </c>
      <c r="L277" s="62" t="s">
        <v>255</v>
      </c>
      <c r="M277" s="22"/>
    </row>
    <row r="278" spans="2:13" ht="25.5">
      <c r="B278" s="63">
        <v>80111621</v>
      </c>
      <c r="C278" s="46" t="s">
        <v>194</v>
      </c>
      <c r="D278" s="21" t="s">
        <v>231</v>
      </c>
      <c r="E278" s="13" t="s">
        <v>212</v>
      </c>
      <c r="F278" s="14" t="s">
        <v>229</v>
      </c>
      <c r="G278" s="25" t="s">
        <v>237</v>
      </c>
      <c r="H278" s="20">
        <v>22000000</v>
      </c>
      <c r="I278" s="24">
        <f t="shared" si="3"/>
        <v>22000000</v>
      </c>
      <c r="J278" s="24" t="s">
        <v>356</v>
      </c>
      <c r="K278" s="26" t="s">
        <v>28</v>
      </c>
      <c r="L278" s="62" t="s">
        <v>255</v>
      </c>
      <c r="M278" s="22"/>
    </row>
    <row r="279" spans="2:13" ht="25.5">
      <c r="B279" s="63">
        <v>80111621</v>
      </c>
      <c r="C279" s="46" t="s">
        <v>350</v>
      </c>
      <c r="D279" s="21" t="s">
        <v>233</v>
      </c>
      <c r="E279" s="13" t="s">
        <v>209</v>
      </c>
      <c r="F279" s="14" t="s">
        <v>229</v>
      </c>
      <c r="G279" s="25" t="s">
        <v>237</v>
      </c>
      <c r="H279" s="20">
        <v>20000000</v>
      </c>
      <c r="I279" s="24">
        <f t="shared" si="3"/>
        <v>20000000</v>
      </c>
      <c r="J279" s="24" t="s">
        <v>356</v>
      </c>
      <c r="K279" s="26" t="s">
        <v>28</v>
      </c>
      <c r="L279" s="62" t="s">
        <v>255</v>
      </c>
      <c r="M279" s="22"/>
    </row>
    <row r="280" spans="2:13" ht="56.25">
      <c r="B280" s="63">
        <v>95121514</v>
      </c>
      <c r="C280" s="46" t="s">
        <v>195</v>
      </c>
      <c r="D280" s="21" t="s">
        <v>227</v>
      </c>
      <c r="E280" s="13" t="s">
        <v>212</v>
      </c>
      <c r="F280" s="14" t="s">
        <v>57</v>
      </c>
      <c r="G280" s="25" t="s">
        <v>270</v>
      </c>
      <c r="H280" s="20">
        <f>440000000+10000000+11700000</f>
        <v>461700000</v>
      </c>
      <c r="I280" s="24">
        <f t="shared" si="3"/>
        <v>461700000</v>
      </c>
      <c r="J280" s="24" t="s">
        <v>356</v>
      </c>
      <c r="K280" s="26" t="s">
        <v>28</v>
      </c>
      <c r="L280" s="62" t="s">
        <v>247</v>
      </c>
      <c r="M280" s="22"/>
    </row>
    <row r="281" spans="2:13" ht="25.5">
      <c r="B281" s="63">
        <v>72153606</v>
      </c>
      <c r="C281" s="46" t="s">
        <v>196</v>
      </c>
      <c r="D281" s="21" t="s">
        <v>230</v>
      </c>
      <c r="E281" s="13" t="s">
        <v>210</v>
      </c>
      <c r="F281" s="14" t="s">
        <v>229</v>
      </c>
      <c r="G281" s="25" t="s">
        <v>237</v>
      </c>
      <c r="H281" s="20">
        <v>70000000</v>
      </c>
      <c r="I281" s="24">
        <f t="shared" si="3"/>
        <v>70000000</v>
      </c>
      <c r="J281" s="24" t="s">
        <v>356</v>
      </c>
      <c r="K281" s="26" t="s">
        <v>28</v>
      </c>
      <c r="L281" s="62" t="s">
        <v>247</v>
      </c>
      <c r="M281" s="22"/>
    </row>
    <row r="282" spans="2:13" ht="25.5">
      <c r="B282" s="63">
        <v>78181701</v>
      </c>
      <c r="C282" s="46" t="s">
        <v>266</v>
      </c>
      <c r="D282" s="21" t="s">
        <v>227</v>
      </c>
      <c r="E282" s="13" t="s">
        <v>211</v>
      </c>
      <c r="F282" s="14" t="s">
        <v>229</v>
      </c>
      <c r="G282" s="25" t="s">
        <v>237</v>
      </c>
      <c r="H282" s="20">
        <v>72000000</v>
      </c>
      <c r="I282" s="24">
        <f t="shared" si="3"/>
        <v>72000000</v>
      </c>
      <c r="J282" s="24" t="s">
        <v>356</v>
      </c>
      <c r="K282" s="26" t="s">
        <v>28</v>
      </c>
      <c r="L282" s="62" t="s">
        <v>247</v>
      </c>
      <c r="M282" s="22"/>
    </row>
    <row r="283" spans="2:13" ht="25.5">
      <c r="B283" s="63">
        <v>80111621</v>
      </c>
      <c r="C283" s="46" t="s">
        <v>197</v>
      </c>
      <c r="D283" s="21" t="s">
        <v>227</v>
      </c>
      <c r="E283" s="13" t="s">
        <v>210</v>
      </c>
      <c r="F283" s="14" t="s">
        <v>229</v>
      </c>
      <c r="G283" s="25" t="s">
        <v>237</v>
      </c>
      <c r="H283" s="20">
        <v>145000000</v>
      </c>
      <c r="I283" s="24">
        <f t="shared" si="3"/>
        <v>145000000</v>
      </c>
      <c r="J283" s="24" t="s">
        <v>356</v>
      </c>
      <c r="K283" s="26" t="s">
        <v>28</v>
      </c>
      <c r="L283" s="62" t="s">
        <v>247</v>
      </c>
      <c r="M283" s="22"/>
    </row>
    <row r="284" spans="1:13" ht="25.5">
      <c r="A284" s="45"/>
      <c r="B284" s="63">
        <v>80111621</v>
      </c>
      <c r="C284" s="46" t="s">
        <v>198</v>
      </c>
      <c r="D284" s="21" t="s">
        <v>231</v>
      </c>
      <c r="E284" s="13" t="s">
        <v>210</v>
      </c>
      <c r="F284" s="14" t="s">
        <v>229</v>
      </c>
      <c r="G284" s="25" t="s">
        <v>237</v>
      </c>
      <c r="H284" s="20">
        <v>120000000</v>
      </c>
      <c r="I284" s="24">
        <f t="shared" si="3"/>
        <v>120000000</v>
      </c>
      <c r="J284" s="24" t="s">
        <v>356</v>
      </c>
      <c r="K284" s="26" t="s">
        <v>28</v>
      </c>
      <c r="L284" s="62" t="s">
        <v>247</v>
      </c>
      <c r="M284" s="22"/>
    </row>
    <row r="285" spans="1:13" ht="25.5">
      <c r="A285" s="45"/>
      <c r="B285" s="63">
        <v>39121311</v>
      </c>
      <c r="C285" s="46" t="s">
        <v>199</v>
      </c>
      <c r="D285" s="21" t="s">
        <v>232</v>
      </c>
      <c r="E285" s="13" t="s">
        <v>60</v>
      </c>
      <c r="F285" s="14" t="s">
        <v>58</v>
      </c>
      <c r="G285" s="25" t="s">
        <v>237</v>
      </c>
      <c r="H285" s="20">
        <v>5000000</v>
      </c>
      <c r="I285" s="24">
        <f t="shared" si="3"/>
        <v>5000000</v>
      </c>
      <c r="J285" s="24" t="s">
        <v>356</v>
      </c>
      <c r="K285" s="26" t="s">
        <v>28</v>
      </c>
      <c r="L285" s="62" t="s">
        <v>247</v>
      </c>
      <c r="M285" s="22"/>
    </row>
    <row r="286" spans="1:13" ht="25.5">
      <c r="A286" s="29"/>
      <c r="B286" s="63">
        <v>141110000</v>
      </c>
      <c r="C286" s="46" t="s">
        <v>200</v>
      </c>
      <c r="D286" s="21" t="s">
        <v>231</v>
      </c>
      <c r="E286" s="13" t="s">
        <v>210</v>
      </c>
      <c r="F286" s="14" t="s">
        <v>229</v>
      </c>
      <c r="G286" s="25" t="s">
        <v>237</v>
      </c>
      <c r="H286" s="20">
        <v>176400000</v>
      </c>
      <c r="I286" s="24">
        <f aca="true" t="shared" si="5" ref="I286:I303">+H286</f>
        <v>176400000</v>
      </c>
      <c r="J286" s="24" t="s">
        <v>356</v>
      </c>
      <c r="K286" s="26" t="s">
        <v>28</v>
      </c>
      <c r="L286" s="62" t="s">
        <v>247</v>
      </c>
      <c r="M286" s="22"/>
    </row>
    <row r="287" spans="2:13" ht="33.75">
      <c r="B287" s="63">
        <v>44103107</v>
      </c>
      <c r="C287" s="46" t="s">
        <v>201</v>
      </c>
      <c r="D287" s="21" t="s">
        <v>231</v>
      </c>
      <c r="E287" s="13" t="s">
        <v>210</v>
      </c>
      <c r="F287" s="14" t="s">
        <v>229</v>
      </c>
      <c r="G287" s="25" t="s">
        <v>237</v>
      </c>
      <c r="H287" s="20">
        <v>60000000</v>
      </c>
      <c r="I287" s="24">
        <f t="shared" si="5"/>
        <v>60000000</v>
      </c>
      <c r="J287" s="24" t="s">
        <v>356</v>
      </c>
      <c r="K287" s="26" t="s">
        <v>28</v>
      </c>
      <c r="L287" s="62" t="s">
        <v>247</v>
      </c>
      <c r="M287" s="22"/>
    </row>
    <row r="288" spans="2:13" ht="25.5">
      <c r="B288" s="63">
        <v>46191601</v>
      </c>
      <c r="C288" s="46" t="s">
        <v>202</v>
      </c>
      <c r="D288" s="21" t="s">
        <v>231</v>
      </c>
      <c r="E288" s="13" t="s">
        <v>210</v>
      </c>
      <c r="F288" s="13" t="s">
        <v>58</v>
      </c>
      <c r="G288" s="25" t="s">
        <v>237</v>
      </c>
      <c r="H288" s="20">
        <v>12000000</v>
      </c>
      <c r="I288" s="24">
        <f t="shared" si="5"/>
        <v>12000000</v>
      </c>
      <c r="J288" s="24" t="s">
        <v>356</v>
      </c>
      <c r="K288" s="26" t="s">
        <v>28</v>
      </c>
      <c r="L288" s="62" t="s">
        <v>247</v>
      </c>
      <c r="M288" s="22"/>
    </row>
    <row r="289" spans="2:13" ht="33.75">
      <c r="B289" s="63">
        <v>72101511</v>
      </c>
      <c r="C289" s="46" t="s">
        <v>203</v>
      </c>
      <c r="D289" s="21" t="s">
        <v>231</v>
      </c>
      <c r="E289" s="13" t="s">
        <v>210</v>
      </c>
      <c r="F289" s="14" t="s">
        <v>229</v>
      </c>
      <c r="G289" s="25" t="s">
        <v>237</v>
      </c>
      <c r="H289" s="20">
        <v>50000000</v>
      </c>
      <c r="I289" s="24">
        <f t="shared" si="5"/>
        <v>50000000</v>
      </c>
      <c r="J289" s="24" t="s">
        <v>356</v>
      </c>
      <c r="K289" s="26" t="s">
        <v>28</v>
      </c>
      <c r="L289" s="62" t="s">
        <v>247</v>
      </c>
      <c r="M289" s="22"/>
    </row>
    <row r="290" spans="2:13" ht="25.5">
      <c r="B290" s="63">
        <v>73171510</v>
      </c>
      <c r="C290" s="46" t="s">
        <v>204</v>
      </c>
      <c r="D290" s="21" t="s">
        <v>231</v>
      </c>
      <c r="E290" s="13" t="s">
        <v>210</v>
      </c>
      <c r="F290" s="14" t="s">
        <v>229</v>
      </c>
      <c r="G290" s="25" t="s">
        <v>237</v>
      </c>
      <c r="H290" s="20">
        <v>80000000</v>
      </c>
      <c r="I290" s="24">
        <f t="shared" si="5"/>
        <v>80000000</v>
      </c>
      <c r="J290" s="24" t="s">
        <v>356</v>
      </c>
      <c r="K290" s="26" t="s">
        <v>28</v>
      </c>
      <c r="L290" s="62" t="s">
        <v>247</v>
      </c>
      <c r="M290" s="22"/>
    </row>
    <row r="291" spans="2:13" ht="25.5">
      <c r="B291" s="63">
        <v>78181507</v>
      </c>
      <c r="C291" s="46" t="s">
        <v>205</v>
      </c>
      <c r="D291" s="21" t="s">
        <v>231</v>
      </c>
      <c r="E291" s="13" t="s">
        <v>212</v>
      </c>
      <c r="F291" s="14" t="s">
        <v>229</v>
      </c>
      <c r="G291" s="25" t="s">
        <v>237</v>
      </c>
      <c r="H291" s="20">
        <v>72000000</v>
      </c>
      <c r="I291" s="24">
        <f t="shared" si="5"/>
        <v>72000000</v>
      </c>
      <c r="J291" s="24" t="s">
        <v>356</v>
      </c>
      <c r="K291" s="26" t="s">
        <v>28</v>
      </c>
      <c r="L291" s="62" t="s">
        <v>247</v>
      </c>
      <c r="M291" s="22"/>
    </row>
    <row r="292" spans="2:13" ht="25.5">
      <c r="B292" s="63">
        <v>55101509</v>
      </c>
      <c r="C292" s="46" t="s">
        <v>206</v>
      </c>
      <c r="D292" s="21" t="s">
        <v>228</v>
      </c>
      <c r="E292" s="13" t="s">
        <v>61</v>
      </c>
      <c r="F292" s="13" t="s">
        <v>37</v>
      </c>
      <c r="G292" s="25" t="s">
        <v>237</v>
      </c>
      <c r="H292" s="20">
        <v>1500000</v>
      </c>
      <c r="I292" s="24">
        <f t="shared" si="5"/>
        <v>1500000</v>
      </c>
      <c r="J292" s="24" t="s">
        <v>356</v>
      </c>
      <c r="K292" s="26" t="s">
        <v>28</v>
      </c>
      <c r="L292" s="62" t="s">
        <v>247</v>
      </c>
      <c r="M292" s="22"/>
    </row>
    <row r="293" spans="2:13" ht="33.75">
      <c r="B293" s="63">
        <v>82101504</v>
      </c>
      <c r="C293" s="46" t="s">
        <v>207</v>
      </c>
      <c r="D293" s="21" t="s">
        <v>228</v>
      </c>
      <c r="E293" s="13" t="s">
        <v>212</v>
      </c>
      <c r="F293" s="13" t="s">
        <v>58</v>
      </c>
      <c r="G293" s="25" t="s">
        <v>237</v>
      </c>
      <c r="H293" s="20">
        <v>2000000</v>
      </c>
      <c r="I293" s="24">
        <f t="shared" si="5"/>
        <v>2000000</v>
      </c>
      <c r="J293" s="24" t="s">
        <v>356</v>
      </c>
      <c r="K293" s="26" t="s">
        <v>28</v>
      </c>
      <c r="L293" s="62" t="s">
        <v>247</v>
      </c>
      <c r="M293" s="22"/>
    </row>
    <row r="294" spans="2:13" ht="33.75">
      <c r="B294" s="63">
        <v>84131603</v>
      </c>
      <c r="C294" s="46" t="s">
        <v>208</v>
      </c>
      <c r="D294" s="21" t="s">
        <v>227</v>
      </c>
      <c r="E294" s="13" t="s">
        <v>60</v>
      </c>
      <c r="F294" s="14" t="s">
        <v>229</v>
      </c>
      <c r="G294" s="25" t="s">
        <v>237</v>
      </c>
      <c r="H294" s="20">
        <v>35000000</v>
      </c>
      <c r="I294" s="24">
        <f t="shared" si="5"/>
        <v>35000000</v>
      </c>
      <c r="J294" s="24" t="s">
        <v>356</v>
      </c>
      <c r="K294" s="26" t="s">
        <v>28</v>
      </c>
      <c r="L294" s="62" t="s">
        <v>247</v>
      </c>
      <c r="M294" s="22"/>
    </row>
    <row r="295" spans="2:13" ht="25.5">
      <c r="B295" s="63">
        <v>84131510</v>
      </c>
      <c r="C295" s="46" t="s">
        <v>168</v>
      </c>
      <c r="D295" s="21" t="s">
        <v>233</v>
      </c>
      <c r="E295" s="13" t="s">
        <v>244</v>
      </c>
      <c r="F295" s="14" t="s">
        <v>57</v>
      </c>
      <c r="G295" s="25" t="s">
        <v>237</v>
      </c>
      <c r="H295" s="20">
        <v>1500000000</v>
      </c>
      <c r="I295" s="24">
        <f t="shared" si="5"/>
        <v>1500000000</v>
      </c>
      <c r="J295" s="24" t="s">
        <v>356</v>
      </c>
      <c r="K295" s="26" t="s">
        <v>28</v>
      </c>
      <c r="L295" s="62" t="s">
        <v>247</v>
      </c>
      <c r="M295" s="22"/>
    </row>
    <row r="296" spans="2:13" ht="25.5">
      <c r="B296" s="63">
        <v>80151605</v>
      </c>
      <c r="C296" s="46" t="s">
        <v>169</v>
      </c>
      <c r="D296" s="21" t="s">
        <v>227</v>
      </c>
      <c r="E296" s="13" t="s">
        <v>243</v>
      </c>
      <c r="F296" s="14" t="s">
        <v>58</v>
      </c>
      <c r="G296" s="25" t="s">
        <v>237</v>
      </c>
      <c r="H296" s="20">
        <v>5000000</v>
      </c>
      <c r="I296" s="24">
        <f t="shared" si="5"/>
        <v>5000000</v>
      </c>
      <c r="J296" s="24" t="s">
        <v>356</v>
      </c>
      <c r="K296" s="26" t="s">
        <v>28</v>
      </c>
      <c r="L296" s="62" t="s">
        <v>247</v>
      </c>
      <c r="M296" s="22"/>
    </row>
    <row r="297" spans="2:13" ht="25.5">
      <c r="B297" s="63">
        <v>80131503</v>
      </c>
      <c r="C297" s="46" t="s">
        <v>170</v>
      </c>
      <c r="D297" s="21" t="s">
        <v>228</v>
      </c>
      <c r="E297" s="13" t="s">
        <v>166</v>
      </c>
      <c r="F297" s="48" t="s">
        <v>37</v>
      </c>
      <c r="G297" s="25" t="s">
        <v>237</v>
      </c>
      <c r="H297" s="20">
        <v>3374000</v>
      </c>
      <c r="I297" s="24">
        <f t="shared" si="5"/>
        <v>3374000</v>
      </c>
      <c r="J297" s="24" t="s">
        <v>356</v>
      </c>
      <c r="K297" s="26" t="s">
        <v>28</v>
      </c>
      <c r="L297" s="62" t="s">
        <v>247</v>
      </c>
      <c r="M297" s="22"/>
    </row>
    <row r="298" spans="2:13" ht="33.75">
      <c r="B298" s="63">
        <v>78101802</v>
      </c>
      <c r="C298" s="46" t="s">
        <v>171</v>
      </c>
      <c r="D298" s="21" t="s">
        <v>227</v>
      </c>
      <c r="E298" s="13" t="s">
        <v>61</v>
      </c>
      <c r="F298" s="48" t="s">
        <v>229</v>
      </c>
      <c r="G298" s="25" t="s">
        <v>237</v>
      </c>
      <c r="H298" s="20">
        <v>84000000</v>
      </c>
      <c r="I298" s="24">
        <f t="shared" si="5"/>
        <v>84000000</v>
      </c>
      <c r="J298" s="24" t="s">
        <v>356</v>
      </c>
      <c r="K298" s="26" t="s">
        <v>28</v>
      </c>
      <c r="L298" s="62" t="s">
        <v>267</v>
      </c>
      <c r="M298" s="22"/>
    </row>
    <row r="299" spans="2:13" ht="45">
      <c r="B299" s="63">
        <v>55111507</v>
      </c>
      <c r="C299" s="46" t="s">
        <v>268</v>
      </c>
      <c r="D299" s="21" t="s">
        <v>228</v>
      </c>
      <c r="E299" s="13" t="s">
        <v>211</v>
      </c>
      <c r="F299" s="48" t="s">
        <v>37</v>
      </c>
      <c r="G299" s="25" t="s">
        <v>237</v>
      </c>
      <c r="H299" s="20">
        <v>16000000</v>
      </c>
      <c r="I299" s="24">
        <f t="shared" si="5"/>
        <v>16000000</v>
      </c>
      <c r="J299" s="24" t="s">
        <v>356</v>
      </c>
      <c r="K299" s="26" t="s">
        <v>28</v>
      </c>
      <c r="L299" s="62" t="s">
        <v>251</v>
      </c>
      <c r="M299" s="22"/>
    </row>
    <row r="300" spans="2:13" ht="45">
      <c r="B300" s="63">
        <v>56101501</v>
      </c>
      <c r="C300" s="46" t="s">
        <v>172</v>
      </c>
      <c r="D300" s="21" t="s">
        <v>228</v>
      </c>
      <c r="E300" s="13" t="s">
        <v>59</v>
      </c>
      <c r="F300" s="48" t="s">
        <v>37</v>
      </c>
      <c r="G300" s="25" t="s">
        <v>238</v>
      </c>
      <c r="H300" s="20">
        <v>9000000</v>
      </c>
      <c r="I300" s="24">
        <f t="shared" si="5"/>
        <v>9000000</v>
      </c>
      <c r="J300" s="24" t="s">
        <v>356</v>
      </c>
      <c r="K300" s="26" t="s">
        <v>28</v>
      </c>
      <c r="L300" s="62" t="s">
        <v>251</v>
      </c>
      <c r="M300" s="22"/>
    </row>
    <row r="301" spans="2:13" ht="33.75">
      <c r="B301" s="63">
        <v>80111621</v>
      </c>
      <c r="C301" s="46" t="s">
        <v>173</v>
      </c>
      <c r="D301" s="21" t="s">
        <v>228</v>
      </c>
      <c r="E301" s="13" t="s">
        <v>240</v>
      </c>
      <c r="F301" s="48" t="s">
        <v>37</v>
      </c>
      <c r="G301" s="25" t="s">
        <v>237</v>
      </c>
      <c r="H301" s="20">
        <v>57702400</v>
      </c>
      <c r="I301" s="24">
        <f t="shared" si="5"/>
        <v>57702400</v>
      </c>
      <c r="J301" s="24" t="s">
        <v>356</v>
      </c>
      <c r="K301" s="26" t="s">
        <v>28</v>
      </c>
      <c r="L301" s="62" t="s">
        <v>225</v>
      </c>
      <c r="M301" s="22"/>
    </row>
    <row r="302" spans="2:13" ht="25.5">
      <c r="B302" s="63">
        <v>55111507</v>
      </c>
      <c r="C302" s="46" t="s">
        <v>341</v>
      </c>
      <c r="D302" s="21" t="s">
        <v>228</v>
      </c>
      <c r="E302" s="13" t="s">
        <v>240</v>
      </c>
      <c r="F302" s="48" t="s">
        <v>37</v>
      </c>
      <c r="G302" s="25" t="s">
        <v>237</v>
      </c>
      <c r="H302" s="20">
        <v>2000000</v>
      </c>
      <c r="I302" s="24">
        <f t="shared" si="5"/>
        <v>2000000</v>
      </c>
      <c r="J302" s="24" t="s">
        <v>356</v>
      </c>
      <c r="K302" s="26" t="s">
        <v>28</v>
      </c>
      <c r="L302" s="62" t="s">
        <v>247</v>
      </c>
      <c r="M302" s="22"/>
    </row>
    <row r="303" spans="2:13" ht="25.5">
      <c r="B303" s="63">
        <v>55101530</v>
      </c>
      <c r="C303" s="46" t="s">
        <v>340</v>
      </c>
      <c r="D303" s="21" t="s">
        <v>227</v>
      </c>
      <c r="E303" s="13" t="s">
        <v>211</v>
      </c>
      <c r="F303" s="48" t="s">
        <v>58</v>
      </c>
      <c r="G303" s="25" t="s">
        <v>237</v>
      </c>
      <c r="H303" s="20">
        <v>4000000</v>
      </c>
      <c r="I303" s="24">
        <f t="shared" si="5"/>
        <v>4000000</v>
      </c>
      <c r="J303" s="24" t="s">
        <v>356</v>
      </c>
      <c r="K303" s="26" t="s">
        <v>28</v>
      </c>
      <c r="L303" s="62" t="s">
        <v>246</v>
      </c>
      <c r="M303" s="22"/>
    </row>
    <row r="304" spans="2:13" ht="25.5">
      <c r="B304" s="63">
        <v>76111501</v>
      </c>
      <c r="C304" s="46" t="s">
        <v>215</v>
      </c>
      <c r="D304" s="21" t="s">
        <v>234</v>
      </c>
      <c r="E304" s="13" t="s">
        <v>166</v>
      </c>
      <c r="F304" s="14" t="s">
        <v>57</v>
      </c>
      <c r="G304" s="25" t="s">
        <v>237</v>
      </c>
      <c r="H304" s="20">
        <v>474000000</v>
      </c>
      <c r="I304" s="20">
        <f aca="true" t="shared" si="6" ref="I304:I311">+H304</f>
        <v>474000000</v>
      </c>
      <c r="J304" s="24" t="s">
        <v>355</v>
      </c>
      <c r="K304" s="26" t="s">
        <v>28</v>
      </c>
      <c r="L304" s="62" t="s">
        <v>247</v>
      </c>
      <c r="M304" s="22"/>
    </row>
    <row r="305" spans="2:13" ht="25.5">
      <c r="B305" s="63">
        <v>92121504</v>
      </c>
      <c r="C305" s="46" t="s">
        <v>216</v>
      </c>
      <c r="D305" s="21" t="s">
        <v>235</v>
      </c>
      <c r="E305" s="13" t="s">
        <v>166</v>
      </c>
      <c r="F305" s="14" t="s">
        <v>57</v>
      </c>
      <c r="G305" s="25" t="s">
        <v>237</v>
      </c>
      <c r="H305" s="20">
        <v>716583003</v>
      </c>
      <c r="I305" s="20">
        <f t="shared" si="6"/>
        <v>716583003</v>
      </c>
      <c r="J305" s="24" t="s">
        <v>355</v>
      </c>
      <c r="K305" s="26" t="s">
        <v>28</v>
      </c>
      <c r="L305" s="62" t="s">
        <v>247</v>
      </c>
      <c r="M305" s="22"/>
    </row>
    <row r="306" spans="2:13" ht="25.5">
      <c r="B306" s="63">
        <v>80131502</v>
      </c>
      <c r="C306" s="46" t="s">
        <v>217</v>
      </c>
      <c r="D306" s="21" t="s">
        <v>234</v>
      </c>
      <c r="E306" s="13" t="s">
        <v>166</v>
      </c>
      <c r="F306" s="48" t="s">
        <v>37</v>
      </c>
      <c r="G306" s="25" t="s">
        <v>237</v>
      </c>
      <c r="H306" s="20">
        <v>82111347</v>
      </c>
      <c r="I306" s="20">
        <f t="shared" si="6"/>
        <v>82111347</v>
      </c>
      <c r="J306" s="24" t="s">
        <v>355</v>
      </c>
      <c r="K306" s="26" t="s">
        <v>28</v>
      </c>
      <c r="L306" s="62" t="s">
        <v>247</v>
      </c>
      <c r="M306" s="22"/>
    </row>
    <row r="307" spans="1:13" ht="33.75">
      <c r="A307" s="45"/>
      <c r="B307" s="63">
        <v>78181703</v>
      </c>
      <c r="C307" s="46" t="s">
        <v>218</v>
      </c>
      <c r="D307" s="21" t="s">
        <v>228</v>
      </c>
      <c r="E307" s="13" t="s">
        <v>166</v>
      </c>
      <c r="F307" s="48" t="s">
        <v>37</v>
      </c>
      <c r="G307" s="25" t="s">
        <v>237</v>
      </c>
      <c r="H307" s="20">
        <v>28732344</v>
      </c>
      <c r="I307" s="20">
        <f t="shared" si="6"/>
        <v>28732344</v>
      </c>
      <c r="J307" s="24" t="s">
        <v>355</v>
      </c>
      <c r="K307" s="26" t="s">
        <v>28</v>
      </c>
      <c r="L307" s="62" t="s">
        <v>247</v>
      </c>
      <c r="M307" s="22"/>
    </row>
    <row r="308" spans="1:13" ht="25.5">
      <c r="A308" s="45"/>
      <c r="B308" s="63">
        <v>78181703</v>
      </c>
      <c r="C308" s="46" t="s">
        <v>219</v>
      </c>
      <c r="D308" s="21" t="s">
        <v>228</v>
      </c>
      <c r="E308" s="13" t="s">
        <v>166</v>
      </c>
      <c r="F308" s="48" t="s">
        <v>37</v>
      </c>
      <c r="G308" s="25" t="s">
        <v>237</v>
      </c>
      <c r="H308" s="20">
        <v>3600000</v>
      </c>
      <c r="I308" s="20">
        <f t="shared" si="6"/>
        <v>3600000</v>
      </c>
      <c r="J308" s="24" t="s">
        <v>355</v>
      </c>
      <c r="K308" s="26" t="s">
        <v>28</v>
      </c>
      <c r="L308" s="62" t="s">
        <v>247</v>
      </c>
      <c r="M308" s="22"/>
    </row>
    <row r="309" spans="2:13" ht="25.5">
      <c r="B309" s="63">
        <v>78181703</v>
      </c>
      <c r="C309" s="46" t="s">
        <v>220</v>
      </c>
      <c r="D309" s="21" t="s">
        <v>228</v>
      </c>
      <c r="E309" s="13" t="s">
        <v>166</v>
      </c>
      <c r="F309" s="48" t="s">
        <v>37</v>
      </c>
      <c r="G309" s="25" t="s">
        <v>237</v>
      </c>
      <c r="H309" s="20">
        <v>4097366</v>
      </c>
      <c r="I309" s="20">
        <f t="shared" si="6"/>
        <v>4097366</v>
      </c>
      <c r="J309" s="24" t="s">
        <v>355</v>
      </c>
      <c r="K309" s="26" t="s">
        <v>28</v>
      </c>
      <c r="L309" s="62" t="s">
        <v>247</v>
      </c>
      <c r="M309" s="22"/>
    </row>
    <row r="310" spans="2:13" ht="25.5">
      <c r="B310" s="63">
        <v>78181703</v>
      </c>
      <c r="C310" s="46" t="s">
        <v>357</v>
      </c>
      <c r="D310" s="21" t="s">
        <v>234</v>
      </c>
      <c r="E310" s="13" t="s">
        <v>166</v>
      </c>
      <c r="F310" s="48" t="s">
        <v>37</v>
      </c>
      <c r="G310" s="25" t="s">
        <v>237</v>
      </c>
      <c r="H310" s="20">
        <v>1224000000</v>
      </c>
      <c r="I310" s="20">
        <f t="shared" si="6"/>
        <v>1224000000</v>
      </c>
      <c r="J310" s="24" t="s">
        <v>355</v>
      </c>
      <c r="K310" s="26" t="s">
        <v>28</v>
      </c>
      <c r="L310" s="62" t="s">
        <v>247</v>
      </c>
      <c r="M310" s="22"/>
    </row>
    <row r="311" spans="2:13" ht="45">
      <c r="B311" s="63">
        <v>80121608</v>
      </c>
      <c r="C311" s="46" t="s">
        <v>358</v>
      </c>
      <c r="D311" s="21" t="s">
        <v>228</v>
      </c>
      <c r="E311" s="13" t="s">
        <v>61</v>
      </c>
      <c r="F311" s="48" t="s">
        <v>37</v>
      </c>
      <c r="G311" s="25" t="s">
        <v>237</v>
      </c>
      <c r="H311" s="20">
        <v>66550000</v>
      </c>
      <c r="I311" s="20">
        <f t="shared" si="6"/>
        <v>66550000</v>
      </c>
      <c r="J311" s="24" t="s">
        <v>356</v>
      </c>
      <c r="K311" s="26" t="s">
        <v>28</v>
      </c>
      <c r="L311" s="62" t="s">
        <v>247</v>
      </c>
      <c r="M311" s="22"/>
    </row>
    <row r="312" spans="2:13" ht="78.75">
      <c r="B312" s="63">
        <v>84131509</v>
      </c>
      <c r="C312" s="46" t="s">
        <v>359</v>
      </c>
      <c r="D312" s="21" t="s">
        <v>230</v>
      </c>
      <c r="E312" s="13" t="s">
        <v>166</v>
      </c>
      <c r="F312" s="48" t="s">
        <v>37</v>
      </c>
      <c r="G312" s="25" t="s">
        <v>237</v>
      </c>
      <c r="H312" s="20">
        <v>0</v>
      </c>
      <c r="I312" s="20">
        <v>0</v>
      </c>
      <c r="J312" s="24" t="s">
        <v>356</v>
      </c>
      <c r="K312" s="26" t="s">
        <v>28</v>
      </c>
      <c r="L312" s="62" t="s">
        <v>247</v>
      </c>
      <c r="M312" s="22"/>
    </row>
    <row r="313" spans="2:13" ht="22.5">
      <c r="B313" s="63">
        <v>95121711</v>
      </c>
      <c r="C313" s="46" t="s">
        <v>360</v>
      </c>
      <c r="D313" s="21" t="s">
        <v>233</v>
      </c>
      <c r="E313" s="13" t="s">
        <v>361</v>
      </c>
      <c r="F313" s="48" t="s">
        <v>37</v>
      </c>
      <c r="G313" s="25" t="s">
        <v>238</v>
      </c>
      <c r="H313" s="20">
        <v>500000000</v>
      </c>
      <c r="I313" s="20">
        <f>+H313</f>
        <v>500000000</v>
      </c>
      <c r="J313" s="24" t="s">
        <v>356</v>
      </c>
      <c r="K313" s="26" t="s">
        <v>28</v>
      </c>
      <c r="L313" s="62" t="s">
        <v>225</v>
      </c>
      <c r="M313" s="22"/>
    </row>
    <row r="314" spans="2:13" ht="25.5">
      <c r="B314" s="63">
        <v>80111701</v>
      </c>
      <c r="C314" s="46" t="s">
        <v>364</v>
      </c>
      <c r="D314" s="21" t="s">
        <v>234</v>
      </c>
      <c r="E314" s="13" t="s">
        <v>365</v>
      </c>
      <c r="F314" s="48" t="s">
        <v>37</v>
      </c>
      <c r="G314" s="25" t="s">
        <v>237</v>
      </c>
      <c r="H314" s="20">
        <v>1800000000</v>
      </c>
      <c r="I314" s="20">
        <f>+H314</f>
        <v>1800000000</v>
      </c>
      <c r="J314" s="24" t="s">
        <v>356</v>
      </c>
      <c r="K314" s="26" t="s">
        <v>28</v>
      </c>
      <c r="L314" s="62" t="s">
        <v>225</v>
      </c>
      <c r="M314" s="22"/>
    </row>
    <row r="315" spans="1:13" ht="56.25">
      <c r="A315" s="38"/>
      <c r="B315" s="63">
        <v>78102203</v>
      </c>
      <c r="C315" s="46" t="s">
        <v>221</v>
      </c>
      <c r="D315" s="21" t="s">
        <v>269</v>
      </c>
      <c r="E315" s="13" t="s">
        <v>166</v>
      </c>
      <c r="F315" s="48" t="s">
        <v>37</v>
      </c>
      <c r="G315" s="25" t="s">
        <v>237</v>
      </c>
      <c r="H315" s="20">
        <v>46020000</v>
      </c>
      <c r="I315" s="19">
        <f>+H315</f>
        <v>46020000</v>
      </c>
      <c r="J315" s="24" t="s">
        <v>355</v>
      </c>
      <c r="K315" s="24">
        <v>46020000</v>
      </c>
      <c r="L315" s="62" t="s">
        <v>251</v>
      </c>
      <c r="M315" s="22"/>
    </row>
    <row r="316" spans="1:12" ht="78.75">
      <c r="A316" s="38"/>
      <c r="B316" s="60">
        <v>80111621</v>
      </c>
      <c r="C316" s="67" t="s">
        <v>323</v>
      </c>
      <c r="D316" s="21" t="s">
        <v>228</v>
      </c>
      <c r="E316" s="13" t="s">
        <v>240</v>
      </c>
      <c r="F316" s="48" t="s">
        <v>37</v>
      </c>
      <c r="G316" s="25" t="s">
        <v>271</v>
      </c>
      <c r="H316" s="20">
        <v>50331648</v>
      </c>
      <c r="I316" s="20">
        <v>50331648</v>
      </c>
      <c r="J316" s="24" t="s">
        <v>356</v>
      </c>
      <c r="K316" s="26" t="s">
        <v>28</v>
      </c>
      <c r="L316" s="62" t="s">
        <v>272</v>
      </c>
    </row>
    <row r="317" spans="2:12" ht="78.75">
      <c r="B317" s="60">
        <v>80111621</v>
      </c>
      <c r="C317" s="67" t="s">
        <v>324</v>
      </c>
      <c r="D317" s="21" t="s">
        <v>228</v>
      </c>
      <c r="E317" s="13" t="s">
        <v>240</v>
      </c>
      <c r="F317" s="48" t="s">
        <v>37</v>
      </c>
      <c r="G317" s="25" t="s">
        <v>271</v>
      </c>
      <c r="H317" s="20">
        <v>50331648</v>
      </c>
      <c r="I317" s="20">
        <v>50331648</v>
      </c>
      <c r="J317" s="24" t="s">
        <v>356</v>
      </c>
      <c r="K317" s="26" t="s">
        <v>28</v>
      </c>
      <c r="L317" s="62" t="s">
        <v>272</v>
      </c>
    </row>
    <row r="318" spans="2:12" ht="78.75">
      <c r="B318" s="60">
        <v>80111621</v>
      </c>
      <c r="C318" s="67" t="s">
        <v>325</v>
      </c>
      <c r="D318" s="21" t="s">
        <v>228</v>
      </c>
      <c r="E318" s="13" t="s">
        <v>240</v>
      </c>
      <c r="F318" s="48" t="s">
        <v>37</v>
      </c>
      <c r="G318" s="25" t="s">
        <v>271</v>
      </c>
      <c r="H318" s="20">
        <v>61833216</v>
      </c>
      <c r="I318" s="20">
        <v>61833216</v>
      </c>
      <c r="J318" s="24" t="s">
        <v>356</v>
      </c>
      <c r="K318" s="26" t="s">
        <v>28</v>
      </c>
      <c r="L318" s="62" t="s">
        <v>272</v>
      </c>
    </row>
    <row r="319" spans="2:12" ht="78.75">
      <c r="B319" s="60">
        <v>80111621</v>
      </c>
      <c r="C319" s="67" t="s">
        <v>326</v>
      </c>
      <c r="D319" s="21" t="s">
        <v>228</v>
      </c>
      <c r="E319" s="13" t="s">
        <v>240</v>
      </c>
      <c r="F319" s="48" t="s">
        <v>37</v>
      </c>
      <c r="G319" s="25" t="s">
        <v>271</v>
      </c>
      <c r="H319" s="20">
        <v>61833216</v>
      </c>
      <c r="I319" s="20">
        <v>61833216</v>
      </c>
      <c r="J319" s="24" t="s">
        <v>356</v>
      </c>
      <c r="K319" s="26" t="s">
        <v>28</v>
      </c>
      <c r="L319" s="62" t="s">
        <v>272</v>
      </c>
    </row>
    <row r="320" spans="2:12" ht="78.75">
      <c r="B320" s="60">
        <v>80111621</v>
      </c>
      <c r="C320" s="67" t="s">
        <v>327</v>
      </c>
      <c r="D320" s="21" t="s">
        <v>228</v>
      </c>
      <c r="E320" s="13" t="s">
        <v>240</v>
      </c>
      <c r="F320" s="48" t="s">
        <v>37</v>
      </c>
      <c r="G320" s="25" t="s">
        <v>271</v>
      </c>
      <c r="H320" s="20">
        <v>61833216</v>
      </c>
      <c r="I320" s="20">
        <v>61833216</v>
      </c>
      <c r="J320" s="24" t="s">
        <v>356</v>
      </c>
      <c r="K320" s="26" t="s">
        <v>28</v>
      </c>
      <c r="L320" s="62" t="s">
        <v>272</v>
      </c>
    </row>
    <row r="321" spans="2:12" ht="90">
      <c r="B321" s="60">
        <v>80111621</v>
      </c>
      <c r="C321" s="67" t="s">
        <v>328</v>
      </c>
      <c r="D321" s="21" t="s">
        <v>228</v>
      </c>
      <c r="E321" s="13" t="s">
        <v>240</v>
      </c>
      <c r="F321" s="48" t="s">
        <v>37</v>
      </c>
      <c r="G321" s="25" t="s">
        <v>271</v>
      </c>
      <c r="H321" s="20">
        <v>61833216</v>
      </c>
      <c r="I321" s="20">
        <v>61833216</v>
      </c>
      <c r="J321" s="24" t="s">
        <v>356</v>
      </c>
      <c r="K321" s="26" t="s">
        <v>28</v>
      </c>
      <c r="L321" s="62" t="s">
        <v>272</v>
      </c>
    </row>
    <row r="322" spans="2:12" ht="90">
      <c r="B322" s="60">
        <v>80111621</v>
      </c>
      <c r="C322" s="67" t="s">
        <v>329</v>
      </c>
      <c r="D322" s="21" t="s">
        <v>228</v>
      </c>
      <c r="E322" s="13" t="s">
        <v>240</v>
      </c>
      <c r="F322" s="48" t="s">
        <v>37</v>
      </c>
      <c r="G322" s="25" t="s">
        <v>271</v>
      </c>
      <c r="H322" s="20">
        <v>61833216</v>
      </c>
      <c r="I322" s="20">
        <v>61833216</v>
      </c>
      <c r="J322" s="24" t="s">
        <v>356</v>
      </c>
      <c r="K322" s="26" t="s">
        <v>28</v>
      </c>
      <c r="L322" s="62" t="s">
        <v>272</v>
      </c>
    </row>
    <row r="323" spans="2:12" ht="78.75">
      <c r="B323" s="60">
        <v>80111621</v>
      </c>
      <c r="C323" s="67" t="s">
        <v>330</v>
      </c>
      <c r="D323" s="21" t="s">
        <v>228</v>
      </c>
      <c r="E323" s="13" t="s">
        <v>240</v>
      </c>
      <c r="F323" s="48" t="s">
        <v>37</v>
      </c>
      <c r="G323" s="25" t="s">
        <v>271</v>
      </c>
      <c r="H323" s="20">
        <v>61833216</v>
      </c>
      <c r="I323" s="20">
        <v>61833216</v>
      </c>
      <c r="J323" s="24" t="s">
        <v>356</v>
      </c>
      <c r="K323" s="26" t="s">
        <v>28</v>
      </c>
      <c r="L323" s="62" t="s">
        <v>272</v>
      </c>
    </row>
    <row r="324" spans="2:12" ht="90">
      <c r="B324" s="60">
        <v>80111621</v>
      </c>
      <c r="C324" s="67" t="s">
        <v>331</v>
      </c>
      <c r="D324" s="21" t="s">
        <v>228</v>
      </c>
      <c r="E324" s="13" t="s">
        <v>240</v>
      </c>
      <c r="F324" s="48" t="s">
        <v>37</v>
      </c>
      <c r="G324" s="25" t="s">
        <v>271</v>
      </c>
      <c r="H324" s="20">
        <v>50331648</v>
      </c>
      <c r="I324" s="20">
        <v>50331648</v>
      </c>
      <c r="J324" s="24" t="s">
        <v>356</v>
      </c>
      <c r="K324" s="26" t="s">
        <v>28</v>
      </c>
      <c r="L324" s="62" t="s">
        <v>272</v>
      </c>
    </row>
    <row r="325" spans="2:12" ht="78.75">
      <c r="B325" s="60">
        <v>80111621</v>
      </c>
      <c r="C325" s="67" t="s">
        <v>332</v>
      </c>
      <c r="D325" s="21" t="s">
        <v>228</v>
      </c>
      <c r="E325" s="13" t="s">
        <v>240</v>
      </c>
      <c r="F325" s="48" t="s">
        <v>37</v>
      </c>
      <c r="G325" s="25" t="s">
        <v>271</v>
      </c>
      <c r="H325" s="20">
        <v>61833216</v>
      </c>
      <c r="I325" s="20">
        <v>61833216</v>
      </c>
      <c r="J325" s="24" t="s">
        <v>356</v>
      </c>
      <c r="K325" s="26" t="s">
        <v>28</v>
      </c>
      <c r="L325" s="62" t="s">
        <v>272</v>
      </c>
    </row>
    <row r="326" spans="2:12" ht="45">
      <c r="B326" s="60">
        <v>80111621</v>
      </c>
      <c r="C326" s="68" t="s">
        <v>333</v>
      </c>
      <c r="D326" s="21" t="s">
        <v>228</v>
      </c>
      <c r="E326" s="13" t="s">
        <v>240</v>
      </c>
      <c r="F326" s="48" t="s">
        <v>37</v>
      </c>
      <c r="G326" s="25" t="s">
        <v>271</v>
      </c>
      <c r="H326" s="20">
        <v>28876800</v>
      </c>
      <c r="I326" s="20">
        <v>28876800</v>
      </c>
      <c r="J326" s="24" t="s">
        <v>356</v>
      </c>
      <c r="K326" s="26" t="s">
        <v>28</v>
      </c>
      <c r="L326" s="62" t="s">
        <v>272</v>
      </c>
    </row>
    <row r="327" spans="2:12" ht="45">
      <c r="B327" s="60">
        <v>80111621</v>
      </c>
      <c r="C327" s="68" t="s">
        <v>333</v>
      </c>
      <c r="D327" s="21" t="s">
        <v>228</v>
      </c>
      <c r="E327" s="13" t="s">
        <v>240</v>
      </c>
      <c r="F327" s="48" t="s">
        <v>37</v>
      </c>
      <c r="G327" s="25" t="s">
        <v>271</v>
      </c>
      <c r="H327" s="20">
        <v>28876800</v>
      </c>
      <c r="I327" s="20">
        <v>28876800</v>
      </c>
      <c r="J327" s="24" t="s">
        <v>356</v>
      </c>
      <c r="K327" s="26" t="s">
        <v>28</v>
      </c>
      <c r="L327" s="62" t="s">
        <v>272</v>
      </c>
    </row>
    <row r="328" spans="2:12" ht="67.5">
      <c r="B328" s="60">
        <v>80111621</v>
      </c>
      <c r="C328" s="68" t="s">
        <v>334</v>
      </c>
      <c r="D328" s="21" t="s">
        <v>228</v>
      </c>
      <c r="E328" s="13" t="s">
        <v>240</v>
      </c>
      <c r="F328" s="48" t="s">
        <v>37</v>
      </c>
      <c r="G328" s="25" t="s">
        <v>271</v>
      </c>
      <c r="H328" s="20">
        <v>43622400</v>
      </c>
      <c r="I328" s="20">
        <v>43622400</v>
      </c>
      <c r="J328" s="24" t="s">
        <v>356</v>
      </c>
      <c r="K328" s="26" t="s">
        <v>28</v>
      </c>
      <c r="L328" s="62" t="s">
        <v>272</v>
      </c>
    </row>
    <row r="329" spans="2:12" ht="67.5">
      <c r="B329" s="60">
        <v>80111621</v>
      </c>
      <c r="C329" s="68" t="s">
        <v>335</v>
      </c>
      <c r="D329" s="21" t="s">
        <v>228</v>
      </c>
      <c r="E329" s="13" t="s">
        <v>240</v>
      </c>
      <c r="F329" s="48" t="s">
        <v>37</v>
      </c>
      <c r="G329" s="25" t="s">
        <v>271</v>
      </c>
      <c r="H329" s="20">
        <v>56844288</v>
      </c>
      <c r="I329" s="20">
        <v>56844288</v>
      </c>
      <c r="J329" s="24" t="s">
        <v>356</v>
      </c>
      <c r="K329" s="26" t="s">
        <v>28</v>
      </c>
      <c r="L329" s="62" t="s">
        <v>272</v>
      </c>
    </row>
    <row r="330" spans="2:12" ht="67.5">
      <c r="B330" s="60">
        <v>80111621</v>
      </c>
      <c r="C330" s="68" t="s">
        <v>336</v>
      </c>
      <c r="D330" s="21" t="s">
        <v>228</v>
      </c>
      <c r="E330" s="13" t="s">
        <v>240</v>
      </c>
      <c r="F330" s="48" t="s">
        <v>37</v>
      </c>
      <c r="G330" s="25" t="s">
        <v>271</v>
      </c>
      <c r="H330" s="20">
        <v>56844288</v>
      </c>
      <c r="I330" s="20">
        <v>56844288</v>
      </c>
      <c r="J330" s="24" t="s">
        <v>356</v>
      </c>
      <c r="K330" s="26" t="s">
        <v>28</v>
      </c>
      <c r="L330" s="62" t="s">
        <v>272</v>
      </c>
    </row>
    <row r="331" spans="2:12" ht="78.75">
      <c r="B331" s="60">
        <v>80111621</v>
      </c>
      <c r="C331" s="68" t="s">
        <v>337</v>
      </c>
      <c r="D331" s="21" t="s">
        <v>228</v>
      </c>
      <c r="E331" s="13" t="s">
        <v>240</v>
      </c>
      <c r="F331" s="48" t="s">
        <v>37</v>
      </c>
      <c r="G331" s="25" t="s">
        <v>271</v>
      </c>
      <c r="H331" s="20">
        <v>56844288</v>
      </c>
      <c r="I331" s="20">
        <v>56844288</v>
      </c>
      <c r="J331" s="24" t="s">
        <v>356</v>
      </c>
      <c r="K331" s="26" t="s">
        <v>28</v>
      </c>
      <c r="L331" s="62" t="s">
        <v>272</v>
      </c>
    </row>
    <row r="332" spans="2:12" ht="68.25" thickBot="1">
      <c r="B332" s="89">
        <v>80111621</v>
      </c>
      <c r="C332" s="90" t="s">
        <v>338</v>
      </c>
      <c r="D332" s="91" t="s">
        <v>228</v>
      </c>
      <c r="E332" s="92" t="s">
        <v>240</v>
      </c>
      <c r="F332" s="93" t="s">
        <v>37</v>
      </c>
      <c r="G332" s="94" t="s">
        <v>271</v>
      </c>
      <c r="H332" s="95">
        <v>56844288</v>
      </c>
      <c r="I332" s="95">
        <v>56844288</v>
      </c>
      <c r="J332" s="96" t="s">
        <v>356</v>
      </c>
      <c r="K332" s="97" t="s">
        <v>28</v>
      </c>
      <c r="L332" s="98" t="s">
        <v>272</v>
      </c>
    </row>
    <row r="333" spans="2:12" ht="14.25" thickBot="1" thickTop="1">
      <c r="B333" s="122" t="s">
        <v>29</v>
      </c>
      <c r="C333" s="123"/>
      <c r="D333" s="123"/>
      <c r="E333" s="123"/>
      <c r="F333" s="123"/>
      <c r="G333" s="124"/>
      <c r="H333" s="30">
        <f>SUM(H24:H332)</f>
        <v>31385229925.2</v>
      </c>
      <c r="I333" s="32">
        <f>SUM(I24:I332)</f>
        <v>31385229925.2</v>
      </c>
      <c r="J333" s="31">
        <f>SUM(J24:J315)</f>
        <v>0</v>
      </c>
      <c r="K333" s="99"/>
      <c r="L333" s="100"/>
    </row>
    <row r="334" ht="12.75">
      <c r="B334" s="87"/>
    </row>
    <row r="335" spans="2:4" ht="26.25" thickBot="1">
      <c r="B335" s="69" t="s">
        <v>20</v>
      </c>
      <c r="C335" s="101"/>
      <c r="D335" s="102"/>
    </row>
    <row r="336" spans="2:4" ht="25.5">
      <c r="B336" s="103" t="s">
        <v>6</v>
      </c>
      <c r="C336" s="104" t="s">
        <v>21</v>
      </c>
      <c r="D336" s="105" t="s">
        <v>14</v>
      </c>
    </row>
    <row r="337" spans="2:4" ht="12.75">
      <c r="B337" s="106"/>
      <c r="C337" s="107"/>
      <c r="D337" s="108"/>
    </row>
    <row r="338" spans="2:4" ht="12.75">
      <c r="B338" s="106"/>
      <c r="C338" s="107"/>
      <c r="D338" s="108"/>
    </row>
    <row r="339" spans="2:4" ht="12.75">
      <c r="B339" s="106"/>
      <c r="C339" s="107"/>
      <c r="D339" s="108"/>
    </row>
    <row r="340" spans="2:4" ht="12.75">
      <c r="B340" s="106"/>
      <c r="C340" s="107"/>
      <c r="D340" s="108"/>
    </row>
    <row r="341" spans="2:4" ht="13.5" thickBot="1">
      <c r="B341" s="109"/>
      <c r="C341" s="110"/>
      <c r="D341" s="111"/>
    </row>
    <row r="344" spans="2:3" ht="12.75">
      <c r="B344" s="112" t="s">
        <v>226</v>
      </c>
      <c r="C344" s="112"/>
    </row>
    <row r="345" spans="2:3" ht="12.75">
      <c r="B345" s="112" t="s">
        <v>382</v>
      </c>
      <c r="C345" s="112"/>
    </row>
    <row r="346" spans="2:3" ht="12.75">
      <c r="B346" s="112" t="s">
        <v>383</v>
      </c>
      <c r="C346" s="112"/>
    </row>
  </sheetData>
  <sheetProtection/>
  <autoFilter ref="A23:M333"/>
  <mergeCells count="21">
    <mergeCell ref="B6:D6"/>
    <mergeCell ref="C15:D15"/>
    <mergeCell ref="B4:D4"/>
    <mergeCell ref="C12:D12"/>
    <mergeCell ref="C13:D13"/>
    <mergeCell ref="C14:D14"/>
    <mergeCell ref="C10:D10"/>
    <mergeCell ref="B21:D21"/>
    <mergeCell ref="C9:D9"/>
    <mergeCell ref="C11:D11"/>
    <mergeCell ref="C16:D16"/>
    <mergeCell ref="C17:D17"/>
    <mergeCell ref="B344:C344"/>
    <mergeCell ref="B345:C345"/>
    <mergeCell ref="B346:C346"/>
    <mergeCell ref="F14:I18"/>
    <mergeCell ref="F7:I11"/>
    <mergeCell ref="B333:G333"/>
    <mergeCell ref="C7:D7"/>
    <mergeCell ref="C8:D8"/>
    <mergeCell ref="C18:D18"/>
  </mergeCells>
  <dataValidations count="2">
    <dataValidation allowBlank="1" showErrorMessage="1" sqref="H318:I323 H325:I332 K315 J304:J315 H220:H315"/>
    <dataValidation allowBlank="1" showErrorMessage="1" promptTitle="Atención!" prompt="Esta celda es calculada: Para ingresar la información sobre el valor del contrato, debe digitar el detalle del monto por cada rubro que se asigne para la expedición del CDP del proceso contractual, más adelante en &quot;información presupuestal&quot;" sqref="H316:I317 H324:I324 I304:I314"/>
  </dataValidations>
  <hyperlinks>
    <hyperlink ref="C10" r:id="rId1" display="www.ideam.gov.co"/>
  </hyperlinks>
  <printOptions/>
  <pageMargins left="1.1023622047244095" right="0" top="0.7480314960629921" bottom="0.7480314960629921" header="0.31496062992125984" footer="0.31496062992125984"/>
  <pageSetup horizontalDpi="600" verticalDpi="600" orientation="landscape" paperSize="5" scale="67" r:id="rId3"/>
  <rowBreaks count="1" manualBreakCount="1">
    <brk id="20" max="12" man="1"/>
  </rowBreaks>
  <ignoredErrors>
    <ignoredError sqref="H73" unlockedFormula="1"/>
  </ignoredErrors>
  <drawing r:id="rId2"/>
</worksheet>
</file>

<file path=xl/worksheets/sheet2.xml><?xml version="1.0" encoding="utf-8"?>
<worksheet xmlns="http://schemas.openxmlformats.org/spreadsheetml/2006/main" xmlns:r="http://schemas.openxmlformats.org/officeDocument/2006/relationships">
  <dimension ref="B2:G6"/>
  <sheetViews>
    <sheetView zoomScalePageLayoutView="0" workbookViewId="0" topLeftCell="A1">
      <selection activeCell="B3" sqref="B3"/>
    </sheetView>
  </sheetViews>
  <sheetFormatPr defaultColWidth="11.421875" defaultRowHeight="15"/>
  <cols>
    <col min="2" max="2" width="19.00390625" style="0" customWidth="1"/>
    <col min="3" max="3" width="13.140625" style="3" bestFit="1" customWidth="1"/>
    <col min="4" max="4" width="13.28125" style="4" customWidth="1"/>
    <col min="6" max="6" width="16.140625" style="0" customWidth="1"/>
    <col min="7" max="7" width="15.140625" style="0" bestFit="1" customWidth="1"/>
  </cols>
  <sheetData>
    <row r="2" spans="3:6" ht="15">
      <c r="C2" s="5"/>
      <c r="D2" s="6"/>
      <c r="E2" s="6"/>
      <c r="F2" s="7"/>
    </row>
    <row r="3" spans="2:6" ht="28.5" customHeight="1">
      <c r="B3" s="1"/>
      <c r="F3" s="8"/>
    </row>
    <row r="4" spans="6:7" ht="15">
      <c r="F4" s="8"/>
      <c r="G4" s="8"/>
    </row>
    <row r="5" ht="15">
      <c r="F5" s="8"/>
    </row>
    <row r="6" spans="2:6" ht="15">
      <c r="B6" s="7"/>
      <c r="F6" s="9"/>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Natalia Eugenia Soto Quintero</cp:lastModifiedBy>
  <cp:lastPrinted>2014-01-08T21:43:10Z</cp:lastPrinted>
  <dcterms:created xsi:type="dcterms:W3CDTF">2012-12-10T15:58:41Z</dcterms:created>
  <dcterms:modified xsi:type="dcterms:W3CDTF">2015-03-06T13:47:37Z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